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9320" windowHeight="12495" tabRatio="501" activeTab="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actualdate">'Januar'!$B$1</definedName>
    <definedName name="Allerheiligen_1" localSheetId="3">'April'!$AE$36</definedName>
    <definedName name="Allerheiligen_1" localSheetId="7">'August'!$AE$36</definedName>
    <definedName name="Allerheiligen_1" localSheetId="11">'Dezember'!$AE$36</definedName>
    <definedName name="Allerheiligen_1" localSheetId="1">'Februar'!$AE$36</definedName>
    <definedName name="Allerheiligen_1" localSheetId="6">'Juli'!$AE$36</definedName>
    <definedName name="Allerheiligen_1" localSheetId="5">'Juni'!$AE$36</definedName>
    <definedName name="Allerheiligen_1" localSheetId="4">'Mai'!$AE$36</definedName>
    <definedName name="Allerheiligen_1" localSheetId="2">'März'!$AE$36</definedName>
    <definedName name="Allerheiligen_1" localSheetId="10">'November'!$AE$36</definedName>
    <definedName name="Allerheiligen_1" localSheetId="9">'Oktober'!$AE$36</definedName>
    <definedName name="Allerheiligen_1" localSheetId="8">'September'!$AE$36</definedName>
    <definedName name="Allerheiligen_1">'Januar'!$AE$36</definedName>
    <definedName name="Beginndatum">#REF!</definedName>
    <definedName name="Beginndatum_1" localSheetId="3">'April'!$D$10</definedName>
    <definedName name="Beginndatum_1" localSheetId="7">'August'!$D$10</definedName>
    <definedName name="Beginndatum_1" localSheetId="11">'Dezember'!$D$10</definedName>
    <definedName name="Beginndatum_1" localSheetId="1">'Februar'!$D$10</definedName>
    <definedName name="Beginndatum_1" localSheetId="6">'Juli'!$D$10</definedName>
    <definedName name="Beginndatum_1" localSheetId="5">'Juni'!$D$10</definedName>
    <definedName name="Beginndatum_1" localSheetId="4">'Mai'!$D$10</definedName>
    <definedName name="Beginndatum_1" localSheetId="2">'März'!$D$10</definedName>
    <definedName name="Beginndatum_1" localSheetId="10">'November'!$D$10</definedName>
    <definedName name="Beginndatum_1" localSheetId="9">'Oktober'!$D$10</definedName>
    <definedName name="Beginndatum_1" localSheetId="8">'September'!$D$10</definedName>
    <definedName name="Beginndatum_1">'Januar'!$D$10</definedName>
    <definedName name="Buss_Bettag_1" localSheetId="3">'April'!$AE$37</definedName>
    <definedName name="Buss_Bettag_1" localSheetId="7">'August'!$AE$37</definedName>
    <definedName name="Buss_Bettag_1" localSheetId="11">'Dezember'!$AE$37</definedName>
    <definedName name="Buss_Bettag_1" localSheetId="1">'Februar'!$AE$37</definedName>
    <definedName name="Buss_Bettag_1" localSheetId="6">'Juli'!$AE$37</definedName>
    <definedName name="Buss_Bettag_1" localSheetId="5">'Juni'!$AE$37</definedName>
    <definedName name="Buss_Bettag_1" localSheetId="4">'Mai'!$AE$37</definedName>
    <definedName name="Buss_Bettag_1" localSheetId="2">'März'!$AE$37</definedName>
    <definedName name="Buss_Bettag_1" localSheetId="10">'November'!$AE$37</definedName>
    <definedName name="Buss_Bettag_1" localSheetId="9">'Oktober'!$AE$37</definedName>
    <definedName name="Buss_Bettag_1" localSheetId="8">'September'!$AE$37</definedName>
    <definedName name="Buss_Bettag_1">'Januar'!$AE$37</definedName>
    <definedName name="Christi_Himmelfahrt">#REF!</definedName>
    <definedName name="Christi_Himmelfahrt_1" localSheetId="3">'April'!$AE$18</definedName>
    <definedName name="Christi_Himmelfahrt_1" localSheetId="7">'August'!$AE$18</definedName>
    <definedName name="Christi_Himmelfahrt_1" localSheetId="11">'Dezember'!$AE$18</definedName>
    <definedName name="Christi_Himmelfahrt_1" localSheetId="1">'Februar'!$AE$18</definedName>
    <definedName name="Christi_Himmelfahrt_1" localSheetId="6">'Juli'!$AE$18</definedName>
    <definedName name="Christi_Himmelfahrt_1" localSheetId="5">'Juni'!$AE$18</definedName>
    <definedName name="Christi_Himmelfahrt_1" localSheetId="4">'Mai'!$AE$18</definedName>
    <definedName name="Christi_Himmelfahrt_1" localSheetId="2">'März'!$AE$18</definedName>
    <definedName name="Christi_Himmelfahrt_1" localSheetId="10">'November'!$AE$18</definedName>
    <definedName name="Christi_Himmelfahrt_1" localSheetId="9">'Oktober'!$AE$18</definedName>
    <definedName name="Christi_Himmelfahrt_1" localSheetId="8">'September'!$AE$18</definedName>
    <definedName name="Christi_Himmelfahrt_1">'Januar'!$AE$18</definedName>
    <definedName name="_xlnm.Print_Area" localSheetId="3">'April'!$B$2:$Z$45</definedName>
    <definedName name="_xlnm.Print_Area" localSheetId="7">'August'!$B$2:$Z$45</definedName>
    <definedName name="_xlnm.Print_Area" localSheetId="11">'Dezember'!$B$2:$Z$45</definedName>
    <definedName name="_xlnm.Print_Area" localSheetId="1">'Februar'!$B$2:$Z$45</definedName>
    <definedName name="_xlnm.Print_Area" localSheetId="0">'Januar'!$B$1:$Z$45</definedName>
    <definedName name="_xlnm.Print_Area" localSheetId="6">'Juli'!$B$2:$Z$45</definedName>
    <definedName name="_xlnm.Print_Area" localSheetId="5">'Juni'!$B$2:$Z$45</definedName>
    <definedName name="_xlnm.Print_Area" localSheetId="4">'Mai'!$B$2:$Z$45</definedName>
    <definedName name="_xlnm.Print_Area" localSheetId="2">'März'!$B$2:$Z$45</definedName>
    <definedName name="_xlnm.Print_Area" localSheetId="10">'November'!$B$2:$Z$45</definedName>
    <definedName name="_xlnm.Print_Area" localSheetId="9">'Oktober'!$B$2:$Z$45</definedName>
    <definedName name="_xlnm.Print_Area" localSheetId="8">'September'!$B$2:$Z$45</definedName>
    <definedName name="Feiertagsstd_125">#REF!</definedName>
    <definedName name="Feiertagsstd_125_1" localSheetId="3">'April'!$M$45</definedName>
    <definedName name="Feiertagsstd_125_1" localSheetId="7">'August'!$M$45</definedName>
    <definedName name="Feiertagsstd_125_1" localSheetId="11">'Dezember'!$M$45</definedName>
    <definedName name="Feiertagsstd_125_1" localSheetId="1">'Februar'!$M$45</definedName>
    <definedName name="Feiertagsstd_125_1" localSheetId="6">'Juli'!$M$45</definedName>
    <definedName name="Feiertagsstd_125_1" localSheetId="5">'Juni'!$M$45</definedName>
    <definedName name="Feiertagsstd_125_1" localSheetId="4">'Mai'!$M$45</definedName>
    <definedName name="Feiertagsstd_125_1" localSheetId="2">'März'!$M$45</definedName>
    <definedName name="Feiertagsstd_125_1" localSheetId="10">'November'!$M$45</definedName>
    <definedName name="Feiertagsstd_125_1" localSheetId="9">'Oktober'!$M$45</definedName>
    <definedName name="Feiertagsstd_125_1" localSheetId="8">'September'!$M$45</definedName>
    <definedName name="Feiertagsstd_125_1">'Januar'!$M$45</definedName>
    <definedName name="Feiertagsstd_150">#REF!</definedName>
    <definedName name="Feiertagsstd_150_1" localSheetId="3">'April'!$N$45</definedName>
    <definedName name="Feiertagsstd_150_1" localSheetId="7">'August'!$N$45</definedName>
    <definedName name="Feiertagsstd_150_1" localSheetId="11">'Dezember'!$N$45</definedName>
    <definedName name="Feiertagsstd_150_1" localSheetId="1">'Februar'!$N$45</definedName>
    <definedName name="Feiertagsstd_150_1" localSheetId="6">'Juli'!$N$45</definedName>
    <definedName name="Feiertagsstd_150_1" localSheetId="5">'Juni'!$N$45</definedName>
    <definedName name="Feiertagsstd_150_1" localSheetId="4">'Mai'!$N$45</definedName>
    <definedName name="Feiertagsstd_150_1" localSheetId="2">'März'!$N$45</definedName>
    <definedName name="Feiertagsstd_150_1" localSheetId="10">'November'!$N$45</definedName>
    <definedName name="Feiertagsstd_150_1" localSheetId="9">'Oktober'!$N$45</definedName>
    <definedName name="Feiertagsstd_150_1" localSheetId="8">'September'!$N$45</definedName>
    <definedName name="Feiertagsstd_150_1">'Januar'!$N$45</definedName>
    <definedName name="Friedensfest_1" localSheetId="3">'April'!$AE$33</definedName>
    <definedName name="Friedensfest_1" localSheetId="7">'August'!$AE$33</definedName>
    <definedName name="Friedensfest_1" localSheetId="11">'Dezember'!$AE$33</definedName>
    <definedName name="Friedensfest_1" localSheetId="1">'Februar'!$AE$33</definedName>
    <definedName name="Friedensfest_1" localSheetId="6">'Juli'!$AE$33</definedName>
    <definedName name="Friedensfest_1" localSheetId="5">'Juni'!$AE$33</definedName>
    <definedName name="Friedensfest_1" localSheetId="4">'Mai'!$AE$33</definedName>
    <definedName name="Friedensfest_1" localSheetId="2">'März'!$AE$33</definedName>
    <definedName name="Friedensfest_1" localSheetId="10">'November'!$AE$33</definedName>
    <definedName name="Friedensfest_1" localSheetId="9">'Oktober'!$AE$33</definedName>
    <definedName name="Friedensfest_1" localSheetId="8">'September'!$AE$33</definedName>
    <definedName name="Friedensfest_1">'Januar'!$AE$33</definedName>
    <definedName name="Friedesnfest_1" localSheetId="3">'April'!$AE$33</definedName>
    <definedName name="Friedesnfest_1" localSheetId="7">'August'!$AE$33</definedName>
    <definedName name="Friedesnfest_1" localSheetId="11">'Dezember'!$AE$33</definedName>
    <definedName name="Friedesnfest_1" localSheetId="1">'Februar'!$AE$33</definedName>
    <definedName name="Friedesnfest_1" localSheetId="6">'Juli'!$AE$33</definedName>
    <definedName name="Friedesnfest_1" localSheetId="5">'Juni'!$AE$33</definedName>
    <definedName name="Friedesnfest_1" localSheetId="4">'Mai'!$AE$33</definedName>
    <definedName name="Friedesnfest_1" localSheetId="2">'März'!$AE$33</definedName>
    <definedName name="Friedesnfest_1" localSheetId="10">'November'!$AE$33</definedName>
    <definedName name="Friedesnfest_1" localSheetId="9">'Oktober'!$AE$33</definedName>
    <definedName name="Friedesnfest_1" localSheetId="8">'September'!$AE$33</definedName>
    <definedName name="Friedesnfest_1">'Januar'!$AE$33</definedName>
    <definedName name="Fronleichnam">#REF!</definedName>
    <definedName name="Fronleichnam_1" localSheetId="3">'April'!$AE$32</definedName>
    <definedName name="Fronleichnam_1" localSheetId="7">'August'!$AE$32</definedName>
    <definedName name="Fronleichnam_1" localSheetId="11">'Dezember'!$AE$32</definedName>
    <definedName name="Fronleichnam_1" localSheetId="1">'Februar'!$AE$32</definedName>
    <definedName name="Fronleichnam_1" localSheetId="6">'Juli'!$AE$32</definedName>
    <definedName name="Fronleichnam_1" localSheetId="5">'Juni'!$AE$32</definedName>
    <definedName name="Fronleichnam_1" localSheetId="4">'Mai'!$AE$32</definedName>
    <definedName name="Fronleichnam_1" localSheetId="2">'März'!$AE$32</definedName>
    <definedName name="Fronleichnam_1" localSheetId="10">'November'!$AE$32</definedName>
    <definedName name="Fronleichnam_1" localSheetId="9">'Oktober'!$AE$32</definedName>
    <definedName name="Fronleichnam_1" localSheetId="8">'September'!$AE$32</definedName>
    <definedName name="Fronleichnam_1">'Januar'!$AE$32</definedName>
    <definedName name="Heiligabend_1" localSheetId="3">'April'!$AE$21</definedName>
    <definedName name="Heiligabend_1" localSheetId="7">'August'!$AE$21</definedName>
    <definedName name="Heiligabend_1" localSheetId="11">'Dezember'!$AE$21</definedName>
    <definedName name="Heiligabend_1" localSheetId="1">'Februar'!$AE$21</definedName>
    <definedName name="Heiligabend_1" localSheetId="6">'Juli'!$AE$21</definedName>
    <definedName name="Heiligabend_1" localSheetId="5">'Juni'!$AE$21</definedName>
    <definedName name="Heiligabend_1" localSheetId="4">'Mai'!$AE$21</definedName>
    <definedName name="Heiligabend_1" localSheetId="2">'März'!$AE$21</definedName>
    <definedName name="Heiligabend_1" localSheetId="10">'November'!$AE$21</definedName>
    <definedName name="Heiligabend_1" localSheetId="9">'Oktober'!$AE$21</definedName>
    <definedName name="Heiligabend_1" localSheetId="8">'September'!$AE$21</definedName>
    <definedName name="Heiligabend_1">'Januar'!$AE$21</definedName>
    <definedName name="HL_3_Koenige" localSheetId="3">'April'!$AE$31</definedName>
    <definedName name="HL_3_Koenige" localSheetId="7">'August'!$AE$31</definedName>
    <definedName name="HL_3_Koenige" localSheetId="11">'Dezember'!$AE$31</definedName>
    <definedName name="HL_3_Koenige" localSheetId="1">'Februar'!$AE$31</definedName>
    <definedName name="HL_3_Koenige" localSheetId="6">'Juli'!$AE$31</definedName>
    <definedName name="HL_3_Koenige" localSheetId="5">'Juni'!$AE$31</definedName>
    <definedName name="HL_3_Koenige" localSheetId="4">'Mai'!$AE$31</definedName>
    <definedName name="HL_3_Koenige" localSheetId="2">'März'!$AE$31</definedName>
    <definedName name="HL_3_Koenige" localSheetId="10">'November'!$AE$31</definedName>
    <definedName name="HL_3_Koenige" localSheetId="9">'Oktober'!$AE$31</definedName>
    <definedName name="HL_3_Koenige" localSheetId="8">'September'!$AE$31</definedName>
    <definedName name="HL_3_Koenige">'Januar'!$AE$31</definedName>
    <definedName name="HL_3_Koenige_1" localSheetId="3">'April'!$AE$31</definedName>
    <definedName name="HL_3_Koenige_1" localSheetId="7">'August'!$AE$31</definedName>
    <definedName name="HL_3_Koenige_1" localSheetId="11">'Dezember'!$AE$31</definedName>
    <definedName name="HL_3_Koenige_1" localSheetId="1">'Februar'!$AE$31</definedName>
    <definedName name="HL_3_Koenige_1" localSheetId="6">'Juli'!$AE$31</definedName>
    <definedName name="HL_3_Koenige_1" localSheetId="5">'Juni'!$AE$31</definedName>
    <definedName name="HL_3_Koenige_1" localSheetId="4">'Mai'!$AE$31</definedName>
    <definedName name="HL_3_Koenige_1" localSheetId="2">'März'!$AE$31</definedName>
    <definedName name="HL_3_Koenige_1" localSheetId="10">'November'!$AE$31</definedName>
    <definedName name="HL_3_Koenige_1" localSheetId="9">'Oktober'!$AE$31</definedName>
    <definedName name="HL_3_Koenige_1" localSheetId="8">'September'!$AE$31</definedName>
    <definedName name="HL_3_Koenige_1">'Januar'!$AE$31</definedName>
    <definedName name="Karfreitag">#REF!</definedName>
    <definedName name="Karfreitag_1" localSheetId="3">'April'!$AE$15</definedName>
    <definedName name="Karfreitag_1" localSheetId="7">'August'!$AE$15</definedName>
    <definedName name="Karfreitag_1" localSheetId="11">'Dezember'!$AE$15</definedName>
    <definedName name="Karfreitag_1" localSheetId="1">'Februar'!$AE$15</definedName>
    <definedName name="Karfreitag_1" localSheetId="6">'Juli'!$AE$15</definedName>
    <definedName name="Karfreitag_1" localSheetId="5">'Juni'!$AE$15</definedName>
    <definedName name="Karfreitag_1" localSheetId="4">'Mai'!$AE$15</definedName>
    <definedName name="Karfreitag_1" localSheetId="2">'März'!$AE$15</definedName>
    <definedName name="Karfreitag_1" localSheetId="10">'November'!$AE$15</definedName>
    <definedName name="Karfreitag_1" localSheetId="9">'Oktober'!$AE$15</definedName>
    <definedName name="Karfreitag_1" localSheetId="8">'September'!$AE$15</definedName>
    <definedName name="Karfreitag_1">'Januar'!$AE$15</definedName>
    <definedName name="Logo_1">'Januar'!$N$5</definedName>
    <definedName name="Logo_10">'Oktober'!$N$5</definedName>
    <definedName name="Logo_11">'November'!$N$5</definedName>
    <definedName name="Logo_12">'Dezember'!$N$5</definedName>
    <definedName name="Logo_2">'Februar'!$N$5</definedName>
    <definedName name="Logo_3">'März'!$N$5</definedName>
    <definedName name="Logo_4">'April'!$N$5</definedName>
    <definedName name="Logo_5">'Mai'!$N$5</definedName>
    <definedName name="Logo_6">'Juni'!$N$5</definedName>
    <definedName name="Logo_7">'Juli'!$N$5</definedName>
    <definedName name="Logo_8">'August'!$N$5</definedName>
    <definedName name="Logo_9">'September'!$N$5</definedName>
    <definedName name="Maria_Himmelfahrt_1" localSheetId="3">'April'!$AE$34</definedName>
    <definedName name="Maria_Himmelfahrt_1" localSheetId="7">'August'!$AE$34</definedName>
    <definedName name="Maria_Himmelfahrt_1" localSheetId="11">'Dezember'!$AE$34</definedName>
    <definedName name="Maria_Himmelfahrt_1" localSheetId="1">'Februar'!$AE$34</definedName>
    <definedName name="Maria_Himmelfahrt_1" localSheetId="6">'Juli'!$AE$34</definedName>
    <definedName name="Maria_Himmelfahrt_1" localSheetId="5">'Juni'!$AE$34</definedName>
    <definedName name="Maria_Himmelfahrt_1" localSheetId="4">'Mai'!$AE$34</definedName>
    <definedName name="Maria_Himmelfahrt_1" localSheetId="2">'März'!$AE$34</definedName>
    <definedName name="Maria_Himmelfahrt_1" localSheetId="10">'November'!$AE$34</definedName>
    <definedName name="Maria_Himmelfahrt_1" localSheetId="9">'Oktober'!$AE$34</definedName>
    <definedName name="Maria_Himmelfahrt_1" localSheetId="8">'September'!$AE$34</definedName>
    <definedName name="Maria_Himmelfahrt_1">'Januar'!$AE$34</definedName>
    <definedName name="Nachtstd_25">#REF!</definedName>
    <definedName name="Nachtstd_25_1" localSheetId="3">'April'!$J$45</definedName>
    <definedName name="Nachtstd_25_1" localSheetId="7">'August'!$J$45</definedName>
    <definedName name="Nachtstd_25_1" localSheetId="11">'Dezember'!$J$45</definedName>
    <definedName name="Nachtstd_25_1" localSheetId="1">'Februar'!$J$45</definedName>
    <definedName name="Nachtstd_25_1" localSheetId="6">'Juli'!$J$45</definedName>
    <definedName name="Nachtstd_25_1" localSheetId="5">'Juni'!$J$45</definedName>
    <definedName name="Nachtstd_25_1" localSheetId="4">'Mai'!$J$45</definedName>
    <definedName name="Nachtstd_25_1" localSheetId="2">'März'!$J$45</definedName>
    <definedName name="Nachtstd_25_1" localSheetId="10">'November'!$J$45</definedName>
    <definedName name="Nachtstd_25_1" localSheetId="9">'Oktober'!$J$45</definedName>
    <definedName name="Nachtstd_25_1" localSheetId="8">'September'!$J$45</definedName>
    <definedName name="Nachtstd_25_1">'Januar'!$J$45</definedName>
    <definedName name="Nachtstd_40">#REF!</definedName>
    <definedName name="Nachtstd_40_1" localSheetId="3">'April'!$K$45</definedName>
    <definedName name="Nachtstd_40_1" localSheetId="7">'August'!$K$45</definedName>
    <definedName name="Nachtstd_40_1" localSheetId="11">'Dezember'!$K$45</definedName>
    <definedName name="Nachtstd_40_1" localSheetId="1">'Februar'!$K$45</definedName>
    <definedName name="Nachtstd_40_1" localSheetId="6">'Juli'!$K$45</definedName>
    <definedName name="Nachtstd_40_1" localSheetId="5">'Juni'!$K$45</definedName>
    <definedName name="Nachtstd_40_1" localSheetId="4">'Mai'!$K$45</definedName>
    <definedName name="Nachtstd_40_1" localSheetId="2">'März'!$K$45</definedName>
    <definedName name="Nachtstd_40_1" localSheetId="10">'November'!$K$45</definedName>
    <definedName name="Nachtstd_40_1" localSheetId="9">'Oktober'!$K$45</definedName>
    <definedName name="Nachtstd_40_1" localSheetId="8">'September'!$K$45</definedName>
    <definedName name="Nachtstd_40_1">'Januar'!$K$45</definedName>
    <definedName name="Neujahr">#REF!</definedName>
    <definedName name="Neujahr_1" localSheetId="3">'April'!$AE$14</definedName>
    <definedName name="Neujahr_1" localSheetId="7">'August'!$AE$14</definedName>
    <definedName name="Neujahr_1" localSheetId="11">'Dezember'!$AE$14</definedName>
    <definedName name="Neujahr_1" localSheetId="1">'Februar'!$AE$14</definedName>
    <definedName name="Neujahr_1" localSheetId="6">'Juli'!$AE$14</definedName>
    <definedName name="Neujahr_1" localSheetId="5">'Juni'!$AE$14</definedName>
    <definedName name="Neujahr_1" localSheetId="4">'Mai'!$AE$14</definedName>
    <definedName name="Neujahr_1" localSheetId="2">'März'!$AE$14</definedName>
    <definedName name="Neujahr_1" localSheetId="10">'November'!$AE$14</definedName>
    <definedName name="Neujahr_1" localSheetId="9">'Oktober'!$AE$14</definedName>
    <definedName name="Neujahr_1" localSheetId="8">'September'!$AE$14</definedName>
    <definedName name="Neujahr_1">'Januar'!$AE$14</definedName>
    <definedName name="Ostermontag">#REF!</definedName>
    <definedName name="Ostermontag_1" localSheetId="3">'April'!$AE$16</definedName>
    <definedName name="Ostermontag_1" localSheetId="7">'August'!$AE$16</definedName>
    <definedName name="Ostermontag_1" localSheetId="11">'Dezember'!$AE$16</definedName>
    <definedName name="Ostermontag_1" localSheetId="1">'Februar'!$AE$16</definedName>
    <definedName name="Ostermontag_1" localSheetId="6">'Juli'!$AE$16</definedName>
    <definedName name="Ostermontag_1" localSheetId="5">'Juni'!$AE$16</definedName>
    <definedName name="Ostermontag_1" localSheetId="4">'Mai'!$AE$16</definedName>
    <definedName name="Ostermontag_1" localSheetId="2">'März'!$AE$16</definedName>
    <definedName name="Ostermontag_1" localSheetId="10">'November'!$AE$16</definedName>
    <definedName name="Ostermontag_1" localSheetId="9">'Oktober'!$AE$16</definedName>
    <definedName name="Ostermontag_1" localSheetId="8">'September'!$AE$16</definedName>
    <definedName name="Ostermontag_1">'Januar'!$AE$16</definedName>
    <definedName name="Ostersonntag">#REF!</definedName>
    <definedName name="Ostersonntag_1" localSheetId="3">'April'!$AE$38</definedName>
    <definedName name="Ostersonntag_1" localSheetId="7">'August'!$AE$38</definedName>
    <definedName name="Ostersonntag_1" localSheetId="11">'Dezember'!$AE$38</definedName>
    <definedName name="Ostersonntag_1" localSheetId="1">'Februar'!$AE$38</definedName>
    <definedName name="Ostersonntag_1" localSheetId="6">'Juli'!$AE$38</definedName>
    <definedName name="Ostersonntag_1" localSheetId="5">'Juni'!$AE$38</definedName>
    <definedName name="Ostersonntag_1" localSheetId="4">'Mai'!$AE$38</definedName>
    <definedName name="Ostersonntag_1" localSheetId="2">'März'!$AE$38</definedName>
    <definedName name="Ostersonntag_1" localSheetId="10">'November'!$AE$38</definedName>
    <definedName name="Ostersonntag_1" localSheetId="9">'Oktober'!$AE$38</definedName>
    <definedName name="Ostersonntag_1" localSheetId="8">'September'!$AE$38</definedName>
    <definedName name="Ostersonntag_1">'Januar'!$AE$38</definedName>
    <definedName name="Pfingstmontag">#REF!</definedName>
    <definedName name="Pfingstmontag_1" localSheetId="3">'April'!$AE$19</definedName>
    <definedName name="Pfingstmontag_1" localSheetId="7">'August'!$AE$19</definedName>
    <definedName name="Pfingstmontag_1" localSheetId="11">'Dezember'!$AE$19</definedName>
    <definedName name="Pfingstmontag_1" localSheetId="1">'Februar'!$AE$19</definedName>
    <definedName name="Pfingstmontag_1" localSheetId="6">'Juli'!$AE$19</definedName>
    <definedName name="Pfingstmontag_1" localSheetId="5">'Juni'!$AE$19</definedName>
    <definedName name="Pfingstmontag_1" localSheetId="4">'Mai'!$AE$19</definedName>
    <definedName name="Pfingstmontag_1" localSheetId="2">'März'!$AE$19</definedName>
    <definedName name="Pfingstmontag_1" localSheetId="10">'November'!$AE$19</definedName>
    <definedName name="Pfingstmontag_1" localSheetId="9">'Oktober'!$AE$19</definedName>
    <definedName name="Pfingstmontag_1" localSheetId="8">'September'!$AE$19</definedName>
    <definedName name="Pfingstmontag_1">'Januar'!$AE$19</definedName>
    <definedName name="Pfingstsonntag_1" localSheetId="3">'April'!$AE$39</definedName>
    <definedName name="Pfingstsonntag_1" localSheetId="7">'August'!$AE$39</definedName>
    <definedName name="Pfingstsonntag_1" localSheetId="11">'Dezember'!$AE$39</definedName>
    <definedName name="Pfingstsonntag_1" localSheetId="1">'Februar'!$AE$39</definedName>
    <definedName name="Pfingstsonntag_1" localSheetId="6">'Juli'!$AE$39</definedName>
    <definedName name="Pfingstsonntag_1" localSheetId="5">'Juni'!$AE$39</definedName>
    <definedName name="Pfingstsonntag_1" localSheetId="4">'Mai'!$AE$39</definedName>
    <definedName name="Pfingstsonntag_1" localSheetId="2">'März'!$AE$39</definedName>
    <definedName name="Pfingstsonntag_1" localSheetId="10">'November'!$AE$39</definedName>
    <definedName name="Pfingstsonntag_1" localSheetId="9">'Oktober'!$AE$39</definedName>
    <definedName name="Pfingstsonntag_1" localSheetId="8">'September'!$AE$39</definedName>
    <definedName name="Pfingstsonntag_1">'Januar'!$AE$39</definedName>
    <definedName name="Refomationstag_1" localSheetId="3">'April'!$AE$35</definedName>
    <definedName name="Refomationstag_1" localSheetId="7">'August'!$AE$35</definedName>
    <definedName name="Refomationstag_1" localSheetId="11">'Dezember'!$AE$35</definedName>
    <definedName name="Refomationstag_1" localSheetId="1">'Februar'!$AE$35</definedName>
    <definedName name="Refomationstag_1" localSheetId="6">'Juli'!$AE$35</definedName>
    <definedName name="Refomationstag_1" localSheetId="5">'Juni'!$AE$35</definedName>
    <definedName name="Refomationstag_1" localSheetId="4">'Mai'!$AE$35</definedName>
    <definedName name="Refomationstag_1" localSheetId="2">'März'!$AE$35</definedName>
    <definedName name="Refomationstag_1" localSheetId="10">'November'!$AE$35</definedName>
    <definedName name="Refomationstag_1" localSheetId="9">'Oktober'!$AE$35</definedName>
    <definedName name="Refomationstag_1" localSheetId="8">'September'!$AE$35</definedName>
    <definedName name="Refomationstag_1">'Januar'!$AE$35</definedName>
    <definedName name="Sonntagsstd">#REF!</definedName>
    <definedName name="Sonntagsstd_1" localSheetId="3">'April'!$L$45</definedName>
    <definedName name="Sonntagsstd_1" localSheetId="7">'August'!$L$45</definedName>
    <definedName name="Sonntagsstd_1" localSheetId="11">'Dezember'!$L$45</definedName>
    <definedName name="Sonntagsstd_1" localSheetId="1">'Februar'!$L$45</definedName>
    <definedName name="Sonntagsstd_1" localSheetId="6">'Juli'!$L$45</definedName>
    <definedName name="Sonntagsstd_1" localSheetId="5">'Juni'!$L$45</definedName>
    <definedName name="Sonntagsstd_1" localSheetId="4">'Mai'!$L$45</definedName>
    <definedName name="Sonntagsstd_1" localSheetId="2">'März'!$L$45</definedName>
    <definedName name="Sonntagsstd_1" localSheetId="10">'November'!$L$45</definedName>
    <definedName name="Sonntagsstd_1" localSheetId="9">'Oktober'!$L$45</definedName>
    <definedName name="Sonntagsstd_1" localSheetId="8">'September'!$L$45</definedName>
    <definedName name="Sonntagsstd_1">'Januar'!$L$45</definedName>
    <definedName name="Stunden">#REF!</definedName>
    <definedName name="Stunden_1" localSheetId="3">'April'!$I$45</definedName>
    <definedName name="Stunden_1" localSheetId="7">'August'!$I$45</definedName>
    <definedName name="Stunden_1" localSheetId="11">'Dezember'!$I$45</definedName>
    <definedName name="Stunden_1" localSheetId="1">'Februar'!$I$45</definedName>
    <definedName name="Stunden_1" localSheetId="6">'Juli'!$I$45</definedName>
    <definedName name="Stunden_1" localSheetId="5">'Juni'!$I$45</definedName>
    <definedName name="Stunden_1" localSheetId="4">'Mai'!$I$45</definedName>
    <definedName name="Stunden_1" localSheetId="2">'März'!$I$45</definedName>
    <definedName name="Stunden_1" localSheetId="10">'November'!$I$45</definedName>
    <definedName name="Stunden_1" localSheetId="9">'Oktober'!$I$45</definedName>
    <definedName name="Stunden_1" localSheetId="8">'September'!$I$45</definedName>
    <definedName name="Stunden_1">'Januar'!$I$45</definedName>
    <definedName name="Stundenlohn">#REF!</definedName>
    <definedName name="Stundenlohn_1" localSheetId="3">'April'!$L$10</definedName>
    <definedName name="Stundenlohn_1" localSheetId="7">'August'!$L$10</definedName>
    <definedName name="Stundenlohn_1" localSheetId="11">'Dezember'!$L$10</definedName>
    <definedName name="Stundenlohn_1" localSheetId="1">'Februar'!$L$10</definedName>
    <definedName name="Stundenlohn_1" localSheetId="6">'Juli'!$L$10</definedName>
    <definedName name="Stundenlohn_1" localSheetId="5">'Juni'!$L$10</definedName>
    <definedName name="Stundenlohn_1" localSheetId="4">'Mai'!$L$10</definedName>
    <definedName name="Stundenlohn_1" localSheetId="2">'März'!$L$10</definedName>
    <definedName name="Stundenlohn_1" localSheetId="10">'November'!$L$10</definedName>
    <definedName name="Stundenlohn_1" localSheetId="9">'Oktober'!$L$10</definedName>
    <definedName name="Stundenlohn_1" localSheetId="8">'September'!$L$10</definedName>
    <definedName name="Stundenlohn_1">'Januar'!$L$10</definedName>
    <definedName name="Sylvester_1" localSheetId="3">'April'!$AE$24</definedName>
    <definedName name="Sylvester_1" localSheetId="7">'August'!$AE$24</definedName>
    <definedName name="Sylvester_1" localSheetId="11">'Dezember'!$AE$24</definedName>
    <definedName name="Sylvester_1" localSheetId="1">'Februar'!$AE$24</definedName>
    <definedName name="Sylvester_1" localSheetId="6">'Juli'!$AE$24</definedName>
    <definedName name="Sylvester_1" localSheetId="5">'Juni'!$AE$24</definedName>
    <definedName name="Sylvester_1" localSheetId="4">'Mai'!$AE$24</definedName>
    <definedName name="Sylvester_1" localSheetId="2">'März'!$AE$24</definedName>
    <definedName name="Sylvester_1" localSheetId="10">'November'!$AE$24</definedName>
    <definedName name="Sylvester_1" localSheetId="9">'Oktober'!$AE$24</definedName>
    <definedName name="Sylvester_1" localSheetId="8">'September'!$AE$24</definedName>
    <definedName name="Sylvester_1">'Januar'!$AE$24</definedName>
    <definedName name="Tag_der_Arbeit">#REF!</definedName>
    <definedName name="Tag_der_Arbeit_1" localSheetId="3">'April'!$AE$17</definedName>
    <definedName name="Tag_der_Arbeit_1" localSheetId="7">'August'!$AE$17</definedName>
    <definedName name="Tag_der_Arbeit_1" localSheetId="11">'Dezember'!$AE$17</definedName>
    <definedName name="Tag_der_Arbeit_1" localSheetId="1">'Februar'!$AE$17</definedName>
    <definedName name="Tag_der_Arbeit_1" localSheetId="6">'Juli'!$AE$17</definedName>
    <definedName name="Tag_der_Arbeit_1" localSheetId="5">'Juni'!$AE$17</definedName>
    <definedName name="Tag_der_Arbeit_1" localSheetId="4">'Mai'!$AE$17</definedName>
    <definedName name="Tag_der_Arbeit_1" localSheetId="2">'März'!$AE$17</definedName>
    <definedName name="Tag_der_Arbeit_1" localSheetId="10">'November'!$AE$17</definedName>
    <definedName name="Tag_der_Arbeit_1" localSheetId="9">'Oktober'!$AE$17</definedName>
    <definedName name="Tag_der_Arbeit_1" localSheetId="8">'September'!$AE$17</definedName>
    <definedName name="Tag_der_Arbeit_1">'Januar'!$AE$17</definedName>
    <definedName name="Tag_der_Einheit">#REF!</definedName>
    <definedName name="Tag_der_Einheit_1" localSheetId="3">'April'!$AE$20</definedName>
    <definedName name="Tag_der_Einheit_1" localSheetId="7">'August'!$AE$20</definedName>
    <definedName name="Tag_der_Einheit_1" localSheetId="11">'Dezember'!$AE$20</definedName>
    <definedName name="Tag_der_Einheit_1" localSheetId="1">'Februar'!$AE$20</definedName>
    <definedName name="Tag_der_Einheit_1" localSheetId="6">'Juli'!$AE$20</definedName>
    <definedName name="Tag_der_Einheit_1" localSheetId="5">'Juni'!$AE$20</definedName>
    <definedName name="Tag_der_Einheit_1" localSheetId="4">'Mai'!$AE$20</definedName>
    <definedName name="Tag_der_Einheit_1" localSheetId="2">'März'!$AE$20</definedName>
    <definedName name="Tag_der_Einheit_1" localSheetId="10">'November'!$AE$20</definedName>
    <definedName name="Tag_der_Einheit_1" localSheetId="9">'Oktober'!$AE$20</definedName>
    <definedName name="Tag_der_Einheit_1" localSheetId="8">'September'!$AE$20</definedName>
    <definedName name="Tag_der_Einheit_1">'Januar'!$AE$20</definedName>
    <definedName name="Weihnachtstag_1">#REF!</definedName>
    <definedName name="Weihnachtstag_1_1" localSheetId="3">'April'!$AE$22</definedName>
    <definedName name="Weihnachtstag_1_1" localSheetId="7">'August'!$AE$22</definedName>
    <definedName name="Weihnachtstag_1_1" localSheetId="11">'Dezember'!$AE$22</definedName>
    <definedName name="Weihnachtstag_1_1" localSheetId="1">'Februar'!$AE$22</definedName>
    <definedName name="Weihnachtstag_1_1" localSheetId="6">'Juli'!$AE$22</definedName>
    <definedName name="Weihnachtstag_1_1" localSheetId="5">'Juni'!$AE$22</definedName>
    <definedName name="Weihnachtstag_1_1" localSheetId="4">'Mai'!$AE$22</definedName>
    <definedName name="Weihnachtstag_1_1" localSheetId="2">'März'!$AE$22</definedName>
    <definedName name="Weihnachtstag_1_1" localSheetId="10">'November'!$AE$22</definedName>
    <definedName name="Weihnachtstag_1_1" localSheetId="9">'Oktober'!$AE$22</definedName>
    <definedName name="Weihnachtstag_1_1" localSheetId="8">'September'!$AE$22</definedName>
    <definedName name="Weihnachtstag_1_1">'Januar'!$AE$22</definedName>
    <definedName name="Weihnachtstag_2">#REF!</definedName>
    <definedName name="Weihnachtstag_2_1" localSheetId="3">'April'!$AE$23</definedName>
    <definedName name="Weihnachtstag_2_1" localSheetId="7">'August'!$AE$23</definedName>
    <definedName name="Weihnachtstag_2_1" localSheetId="11">'Dezember'!$AE$23</definedName>
    <definedName name="Weihnachtstag_2_1" localSheetId="1">'Februar'!$AE$23</definedName>
    <definedName name="Weihnachtstag_2_1" localSheetId="6">'Juli'!$AE$23</definedName>
    <definedName name="Weihnachtstag_2_1" localSheetId="5">'Juni'!$AE$23</definedName>
    <definedName name="Weihnachtstag_2_1" localSheetId="4">'Mai'!$AE$23</definedName>
    <definedName name="Weihnachtstag_2_1" localSheetId="2">'März'!$AE$23</definedName>
    <definedName name="Weihnachtstag_2_1" localSheetId="10">'November'!$AE$23</definedName>
    <definedName name="Weihnachtstag_2_1" localSheetId="9">'Oktober'!$AE$23</definedName>
    <definedName name="Weihnachtstag_2_1" localSheetId="8">'September'!$AE$23</definedName>
    <definedName name="Weihnachtstag_2_1">'Januar'!$AE$23</definedName>
  </definedNames>
  <calcPr fullCalcOnLoad="1"/>
</workbook>
</file>

<file path=xl/comments1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10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11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12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2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3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4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5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6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7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8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9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sharedStrings.xml><?xml version="1.0" encoding="utf-8"?>
<sst xmlns="http://schemas.openxmlformats.org/spreadsheetml/2006/main" count="697" uniqueCount="55">
  <si>
    <t>Neujahr</t>
  </si>
  <si>
    <t>Karfreitag</t>
  </si>
  <si>
    <t>Ostersonntag</t>
  </si>
  <si>
    <t>Ostermontag</t>
  </si>
  <si>
    <t xml:space="preserve">Erster Tag des Monats:  </t>
  </si>
  <si>
    <t xml:space="preserve">Stundenlohn:   </t>
  </si>
  <si>
    <t>Tag der Arbeit</t>
  </si>
  <si>
    <t>Christi Himmelfahrt</t>
  </si>
  <si>
    <t>Pfingstmontag</t>
  </si>
  <si>
    <t>Tag der deutschen Einheit</t>
  </si>
  <si>
    <t>Weihnachten (1. Weihnachtsfeiertag)</t>
  </si>
  <si>
    <t>Stephanstag (2. Weihnachtsfeiertag)</t>
  </si>
  <si>
    <t>Gehalt</t>
  </si>
  <si>
    <t>Name Firma:</t>
  </si>
  <si>
    <t xml:space="preserve">Name Arbeitnehmer:  </t>
  </si>
  <si>
    <t>Anschrift Firma:</t>
  </si>
  <si>
    <t xml:space="preserve">Anschrift Arbeitnehmer:  </t>
  </si>
  <si>
    <t>DATUM</t>
  </si>
  <si>
    <t>BEGINN</t>
  </si>
  <si>
    <t>ENDE</t>
  </si>
  <si>
    <t>GESAMTBERECHNUNG</t>
  </si>
  <si>
    <t>SUMME</t>
  </si>
  <si>
    <t>Heiligabend (14 -24 Uhr)</t>
  </si>
  <si>
    <t>Sylvester (14 - 24 Uhr)</t>
  </si>
  <si>
    <t>ARBEITSZEIT VORMITTAG</t>
  </si>
  <si>
    <t>ARBEITSZEIT NACHMITTAG</t>
  </si>
  <si>
    <t>%</t>
  </si>
  <si>
    <t>Heilige Drei Könige</t>
  </si>
  <si>
    <t>Fronleichnam</t>
  </si>
  <si>
    <t>Maria Himmelfahrt</t>
  </si>
  <si>
    <t>Allerheiligen</t>
  </si>
  <si>
    <t>Bundesuneinheitliche Feiertage</t>
  </si>
  <si>
    <t>Bundeseinheitliche Feiertage</t>
  </si>
  <si>
    <t>Reformationstag</t>
  </si>
  <si>
    <t>Friedensfest</t>
  </si>
  <si>
    <t>Buß- und Bettag</t>
  </si>
  <si>
    <t xml:space="preserve"> </t>
  </si>
  <si>
    <r>
      <t xml:space="preserve">Um einen dieser bundesunheitlichen Feiertage zu ignorieren, </t>
    </r>
    <r>
      <rPr>
        <b/>
        <sz val="10"/>
        <rFont val="Arial"/>
        <family val="2"/>
      </rPr>
      <t>entfernen Sie das Datum</t>
    </r>
    <r>
      <rPr>
        <sz val="10"/>
        <rFont val="Arial"/>
        <family val="2"/>
      </rPr>
      <t xml:space="preserve"> bei dem jeweiligen Eintrag.</t>
    </r>
  </si>
  <si>
    <r>
      <t xml:space="preserve">Diese Einstellungen werden vom Monat </t>
    </r>
    <r>
      <rPr>
        <b/>
        <sz val="10"/>
        <rFont val="Arial"/>
        <family val="2"/>
      </rPr>
      <t>Januar</t>
    </r>
    <r>
      <rPr>
        <sz val="10"/>
        <rFont val="Arial"/>
        <family val="2"/>
      </rPr>
      <t xml:space="preserve"> auf die </t>
    </r>
    <r>
      <rPr>
        <b/>
        <sz val="10"/>
        <rFont val="Arial"/>
        <family val="2"/>
      </rPr>
      <t>Folgemonate übertragen</t>
    </r>
    <r>
      <rPr>
        <sz val="10"/>
        <rFont val="Arial"/>
        <family val="2"/>
      </rPr>
      <t>.</t>
    </r>
  </si>
  <si>
    <t>Pfingstsonntag</t>
  </si>
  <si>
    <t>Sonntag</t>
  </si>
  <si>
    <t>Feiertag</t>
  </si>
  <si>
    <t>besond.
Feritag</t>
  </si>
  <si>
    <t>vor
Sonntag</t>
  </si>
  <si>
    <t>vor
Feiertag</t>
  </si>
  <si>
    <t>vor
besond.
Feritag</t>
  </si>
  <si>
    <t>EINGETRAGEN</t>
  </si>
  <si>
    <t>AM</t>
  </si>
  <si>
    <t>Dokumentation der Arbeitszeit laut Mindestlohngesetz</t>
  </si>
  <si>
    <t>PAUSE</t>
  </si>
  <si>
    <t>BEMERKUNGEN</t>
  </si>
  <si>
    <t>DAUER</t>
  </si>
  <si>
    <t>STUNDEN</t>
  </si>
  <si>
    <t>TOTAL</t>
  </si>
  <si>
    <t>Letzte Aktualisierung: 21.10.2015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</si>
</sst>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[$€-407];[Red]\-#,##0.00\ [$€-407]"/>
    <numFmt numFmtId="181" formatCode="dd/mm/yy"/>
    <numFmt numFmtId="182" formatCode="#,##0.00\ [$€-407];\-#,##0.00\ [$€-407]"/>
    <numFmt numFmtId="183" formatCode="[hh]:mm"/>
    <numFmt numFmtId="184" formatCode="[$-407]dddd\,\ d\.\ mmmm\ yyyy"/>
    <numFmt numFmtId="185" formatCode="#,##0.00_ ;[Red]\-#,##0.00\ "/>
    <numFmt numFmtId="186" formatCode="dd/\ mm/yy"/>
    <numFmt numFmtId="187" formatCode="dd/\ mm\ yy"/>
    <numFmt numFmtId="188" formatCode="mm\,dd\,yy"/>
    <numFmt numFmtId="189" formatCode="dd\,mm\,yy"/>
    <numFmt numFmtId="190" formatCode="dd/mm\ yy"/>
    <numFmt numFmtId="191" formatCode="[$-C07]dddd\,\ dd\.\ mmmm\ yyyy"/>
  </numFmts>
  <fonts count="49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7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9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14" fontId="1" fillId="31" borderId="0" applyBorder="0" applyAlignment="0" applyProtection="0"/>
    <xf numFmtId="20" fontId="1" fillId="31" borderId="0" applyBorder="0" applyProtection="0">
      <alignment horizontal="center"/>
    </xf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3" borderId="9" applyNumberFormat="0" applyAlignment="0" applyProtection="0"/>
  </cellStyleXfs>
  <cellXfs count="264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wrapText="1"/>
    </xf>
    <xf numFmtId="20" fontId="0" fillId="0" borderId="0" xfId="0" applyNumberFormat="1" applyFill="1" applyAlignment="1">
      <alignment/>
    </xf>
    <xf numFmtId="20" fontId="5" fillId="0" borderId="0" xfId="0" applyNumberFormat="1" applyFont="1" applyAlignment="1">
      <alignment/>
    </xf>
    <xf numFmtId="20" fontId="0" fillId="0" borderId="0" xfId="0" applyNumberFormat="1" applyFont="1" applyBorder="1" applyAlignment="1">
      <alignment horizontal="center"/>
    </xf>
    <xf numFmtId="20" fontId="0" fillId="34" borderId="0" xfId="0" applyNumberFormat="1" applyFill="1" applyBorder="1" applyAlignment="1">
      <alignment/>
    </xf>
    <xf numFmtId="185" fontId="1" fillId="0" borderId="0" xfId="0" applyNumberFormat="1" applyFont="1" applyBorder="1" applyAlignment="1">
      <alignment/>
    </xf>
    <xf numFmtId="20" fontId="0" fillId="34" borderId="10" xfId="0" applyNumberFormat="1" applyFill="1" applyBorder="1" applyAlignment="1">
      <alignment/>
    </xf>
    <xf numFmtId="14" fontId="3" fillId="35" borderId="0" xfId="0" applyNumberFormat="1" applyFont="1" applyFill="1" applyBorder="1" applyAlignment="1">
      <alignment/>
    </xf>
    <xf numFmtId="20" fontId="3" fillId="35" borderId="0" xfId="0" applyNumberFormat="1" applyFont="1" applyFill="1" applyBorder="1" applyAlignment="1">
      <alignment horizontal="center"/>
    </xf>
    <xf numFmtId="183" fontId="3" fillId="35" borderId="0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left"/>
    </xf>
    <xf numFmtId="14" fontId="0" fillId="0" borderId="11" xfId="0" applyNumberFormat="1" applyFont="1" applyBorder="1" applyAlignment="1" applyProtection="1">
      <alignment horizontal="center" vertical="center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20" fontId="0" fillId="0" borderId="14" xfId="0" applyNumberFormat="1" applyBorder="1" applyAlignment="1" applyProtection="1">
      <alignment horizontal="center" vertical="center"/>
      <protection locked="0"/>
    </xf>
    <xf numFmtId="20" fontId="0" fillId="0" borderId="15" xfId="0" applyNumberFormat="1" applyBorder="1" applyAlignment="1" applyProtection="1">
      <alignment horizontal="center" vertical="center"/>
      <protection locked="0"/>
    </xf>
    <xf numFmtId="20" fontId="0" fillId="34" borderId="16" xfId="0" applyNumberFormat="1" applyFill="1" applyBorder="1" applyAlignment="1">
      <alignment/>
    </xf>
    <xf numFmtId="0" fontId="1" fillId="35" borderId="17" xfId="0" applyFont="1" applyFill="1" applyBorder="1" applyAlignment="1" applyProtection="1">
      <alignment horizontal="left" vertical="center" indent="1"/>
      <protection/>
    </xf>
    <xf numFmtId="0" fontId="0" fillId="35" borderId="17" xfId="0" applyNumberFormat="1" applyFill="1" applyBorder="1" applyAlignment="1" applyProtection="1">
      <alignment horizontal="left"/>
      <protection/>
    </xf>
    <xf numFmtId="185" fontId="0" fillId="0" borderId="16" xfId="0" applyNumberFormat="1" applyFont="1" applyBorder="1" applyAlignment="1" applyProtection="1">
      <alignment vertical="center"/>
      <protection/>
    </xf>
    <xf numFmtId="0" fontId="0" fillId="35" borderId="18" xfId="0" applyNumberFormat="1" applyFill="1" applyBorder="1" applyAlignment="1" applyProtection="1">
      <alignment horizontal="left"/>
      <protection/>
    </xf>
    <xf numFmtId="185" fontId="0" fillId="0" borderId="19" xfId="0" applyNumberFormat="1" applyFont="1" applyBorder="1" applyAlignment="1" applyProtection="1">
      <alignment vertical="center"/>
      <protection/>
    </xf>
    <xf numFmtId="0" fontId="5" fillId="0" borderId="0" xfId="0" applyNumberFormat="1" applyFont="1" applyAlignment="1">
      <alignment/>
    </xf>
    <xf numFmtId="2" fontId="0" fillId="35" borderId="17" xfId="0" applyNumberFormat="1" applyFill="1" applyBorder="1" applyAlignment="1" applyProtection="1">
      <alignment horizontal="left"/>
      <protection/>
    </xf>
    <xf numFmtId="185" fontId="0" fillId="0" borderId="16" xfId="0" applyNumberForma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left" vertical="center" wrapText="1" indent="1"/>
      <protection/>
    </xf>
    <xf numFmtId="181" fontId="0" fillId="0" borderId="21" xfId="0" applyNumberFormat="1" applyFont="1" applyBorder="1" applyAlignment="1" applyProtection="1">
      <alignment vertical="center" wrapText="1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left" vertical="center" wrapText="1" indent="1"/>
      <protection/>
    </xf>
    <xf numFmtId="181" fontId="0" fillId="0" borderId="0" xfId="0" applyNumberFormat="1" applyFont="1" applyBorder="1" applyAlignment="1" applyProtection="1">
      <alignment vertical="center" wrapText="1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20" fontId="0" fillId="0" borderId="17" xfId="0" applyNumberFormat="1" applyBorder="1" applyAlignment="1" applyProtection="1">
      <alignment horizontal="left" vertical="center" indent="1"/>
      <protection/>
    </xf>
    <xf numFmtId="20" fontId="0" fillId="0" borderId="20" xfId="0" applyNumberFormat="1" applyBorder="1" applyAlignment="1" applyProtection="1">
      <alignment horizontal="left" vertical="center" indent="1"/>
      <protection/>
    </xf>
    <xf numFmtId="0" fontId="0" fillId="0" borderId="16" xfId="0" applyNumberFormat="1" applyBorder="1" applyAlignment="1" applyProtection="1">
      <alignment horizontal="center" vertical="center"/>
      <protection/>
    </xf>
    <xf numFmtId="20" fontId="0" fillId="0" borderId="18" xfId="0" applyNumberFormat="1" applyBorder="1" applyAlignment="1" applyProtection="1">
      <alignment horizontal="left" vertical="center" indent="1"/>
      <protection/>
    </xf>
    <xf numFmtId="0" fontId="0" fillId="0" borderId="19" xfId="0" applyNumberFormat="1" applyBorder="1" applyAlignment="1" applyProtection="1">
      <alignment horizontal="center" vertical="center"/>
      <protection/>
    </xf>
    <xf numFmtId="181" fontId="0" fillId="0" borderId="21" xfId="0" applyNumberFormat="1" applyFont="1" applyBorder="1" applyAlignment="1" applyProtection="1">
      <alignment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181" fontId="0" fillId="0" borderId="0" xfId="0" applyNumberFormat="1" applyBorder="1" applyAlignment="1" applyProtection="1">
      <alignment vertical="center"/>
      <protection/>
    </xf>
    <xf numFmtId="181" fontId="0" fillId="0" borderId="23" xfId="0" applyNumberFormat="1" applyBorder="1" applyAlignment="1" applyProtection="1">
      <alignment vertical="center"/>
      <protection/>
    </xf>
    <xf numFmtId="181" fontId="0" fillId="0" borderId="21" xfId="0" applyNumberFormat="1" applyFont="1" applyBorder="1" applyAlignment="1" applyProtection="1">
      <alignment vertical="center"/>
      <protection locked="0"/>
    </xf>
    <xf numFmtId="181" fontId="0" fillId="0" borderId="0" xfId="0" applyNumberFormat="1" applyFont="1" applyBorder="1" applyAlignment="1" applyProtection="1">
      <alignment vertical="center"/>
      <protection locked="0"/>
    </xf>
    <xf numFmtId="181" fontId="0" fillId="0" borderId="0" xfId="0" applyNumberFormat="1" applyBorder="1" applyAlignment="1" applyProtection="1">
      <alignment vertical="center"/>
      <protection locked="0"/>
    </xf>
    <xf numFmtId="181" fontId="0" fillId="0" borderId="23" xfId="0" applyNumberFormat="1" applyBorder="1" applyAlignment="1" applyProtection="1">
      <alignment vertical="center"/>
      <protection locked="0"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45" fillId="36" borderId="21" xfId="0" applyFont="1" applyFill="1" applyBorder="1" applyAlignment="1" applyProtection="1">
      <alignment horizontal="left" vertical="center" wrapText="1" indent="1"/>
      <protection/>
    </xf>
    <xf numFmtId="181" fontId="45" fillId="36" borderId="0" xfId="0" applyNumberFormat="1" applyFont="1" applyFill="1" applyBorder="1" applyAlignment="1" applyProtection="1">
      <alignment vertical="center" wrapText="1"/>
      <protection/>
    </xf>
    <xf numFmtId="0" fontId="45" fillId="36" borderId="0" xfId="0" applyNumberFormat="1" applyFont="1" applyFill="1" applyBorder="1" applyAlignment="1" applyProtection="1">
      <alignment horizontal="center" vertical="center"/>
      <protection/>
    </xf>
    <xf numFmtId="20" fontId="45" fillId="36" borderId="0" xfId="0" applyNumberFormat="1" applyFont="1" applyFill="1" applyAlignment="1">
      <alignment horizontal="left" vertical="center" indent="1"/>
    </xf>
    <xf numFmtId="181" fontId="45" fillId="36" borderId="0" xfId="0" applyNumberFormat="1" applyFont="1" applyFill="1" applyAlignment="1">
      <alignment vertical="center"/>
    </xf>
    <xf numFmtId="20" fontId="0" fillId="0" borderId="0" xfId="0" applyNumberFormat="1" applyFont="1" applyAlignment="1">
      <alignment/>
    </xf>
    <xf numFmtId="20" fontId="0" fillId="0" borderId="0" xfId="0" applyNumberFormat="1" applyFont="1" applyBorder="1" applyAlignment="1">
      <alignment/>
    </xf>
    <xf numFmtId="20" fontId="46" fillId="0" borderId="0" xfId="0" applyNumberFormat="1" applyFont="1" applyAlignment="1">
      <alignment/>
    </xf>
    <xf numFmtId="20" fontId="46" fillId="0" borderId="0" xfId="0" applyNumberFormat="1" applyFont="1" applyBorder="1" applyAlignment="1">
      <alignment/>
    </xf>
    <xf numFmtId="20" fontId="45" fillId="0" borderId="0" xfId="0" applyNumberFormat="1" applyFont="1" applyAlignment="1">
      <alignment/>
    </xf>
    <xf numFmtId="181" fontId="0" fillId="0" borderId="23" xfId="0" applyNumberFormat="1" applyFont="1" applyBorder="1" applyAlignment="1" applyProtection="1">
      <alignment vertical="center"/>
      <protection/>
    </xf>
    <xf numFmtId="20" fontId="0" fillId="0" borderId="24" xfId="0" applyNumberFormat="1" applyBorder="1" applyAlignment="1" applyProtection="1">
      <alignment horizontal="center" vertical="center"/>
      <protection locked="0"/>
    </xf>
    <xf numFmtId="20" fontId="0" fillId="34" borderId="24" xfId="0" applyNumberFormat="1" applyFill="1" applyBorder="1" applyAlignment="1" applyProtection="1">
      <alignment horizontal="center" vertical="center"/>
      <protection locked="0"/>
    </xf>
    <xf numFmtId="20" fontId="0" fillId="0" borderId="25" xfId="0" applyNumberFormat="1" applyBorder="1" applyAlignment="1" applyProtection="1">
      <alignment horizontal="center" vertical="center"/>
      <protection locked="0"/>
    </xf>
    <xf numFmtId="20" fontId="0" fillId="0" borderId="26" xfId="0" applyNumberFormat="1" applyBorder="1" applyAlignment="1" applyProtection="1">
      <alignment horizontal="center" vertical="center"/>
      <protection locked="0"/>
    </xf>
    <xf numFmtId="14" fontId="0" fillId="0" borderId="27" xfId="0" applyNumberFormat="1" applyFont="1" applyBorder="1" applyAlignment="1" applyProtection="1">
      <alignment horizontal="center" vertical="center"/>
      <protection/>
    </xf>
    <xf numFmtId="20" fontId="0" fillId="0" borderId="28" xfId="0" applyNumberFormat="1" applyBorder="1" applyAlignment="1" applyProtection="1">
      <alignment horizontal="center" vertical="center"/>
      <protection locked="0"/>
    </xf>
    <xf numFmtId="20" fontId="1" fillId="31" borderId="0" xfId="0" applyNumberFormat="1" applyFont="1" applyFill="1" applyBorder="1" applyAlignment="1">
      <alignment horizontal="center"/>
    </xf>
    <xf numFmtId="10" fontId="1" fillId="31" borderId="0" xfId="0" applyNumberFormat="1" applyFont="1" applyFill="1" applyBorder="1" applyAlignment="1">
      <alignment horizontal="center" vertical="top"/>
    </xf>
    <xf numFmtId="20" fontId="0" fillId="35" borderId="16" xfId="0" applyNumberFormat="1" applyFont="1" applyFill="1" applyBorder="1" applyAlignment="1">
      <alignment horizontal="center" vertical="center" wrapText="1"/>
    </xf>
    <xf numFmtId="20" fontId="0" fillId="35" borderId="0" xfId="0" applyNumberFormat="1" applyFont="1" applyFill="1" applyBorder="1" applyAlignment="1">
      <alignment horizontal="center" vertical="center" wrapText="1"/>
    </xf>
    <xf numFmtId="183" fontId="1" fillId="31" borderId="0" xfId="0" applyNumberFormat="1" applyFont="1" applyFill="1" applyBorder="1" applyAlignment="1">
      <alignment horizontal="center" vertical="center"/>
    </xf>
    <xf numFmtId="20" fontId="0" fillId="34" borderId="0" xfId="0" applyNumberFormat="1" applyFont="1" applyFill="1" applyBorder="1" applyAlignment="1">
      <alignment horizontal="center"/>
    </xf>
    <xf numFmtId="20" fontId="0" fillId="34" borderId="0" xfId="0" applyNumberFormat="1" applyFont="1" applyFill="1" applyBorder="1" applyAlignment="1">
      <alignment horizontal="center" wrapText="1"/>
    </xf>
    <xf numFmtId="16" fontId="0" fillId="34" borderId="0" xfId="0" applyNumberFormat="1" applyFont="1" applyFill="1" applyBorder="1" applyAlignment="1">
      <alignment horizontal="center" wrapText="1"/>
    </xf>
    <xf numFmtId="1" fontId="0" fillId="35" borderId="16" xfId="0" applyNumberFormat="1" applyFont="1" applyFill="1" applyBorder="1" applyAlignment="1">
      <alignment horizontal="center" vertical="center" wrapText="1"/>
    </xf>
    <xf numFmtId="20" fontId="0" fillId="0" borderId="29" xfId="0" applyNumberFormat="1" applyBorder="1" applyAlignment="1" applyProtection="1">
      <alignment horizontal="center" vertical="center"/>
      <protection locked="0"/>
    </xf>
    <xf numFmtId="20" fontId="0" fillId="0" borderId="30" xfId="0" applyNumberFormat="1" applyBorder="1" applyAlignment="1" applyProtection="1">
      <alignment horizontal="center" vertical="center"/>
      <protection locked="0"/>
    </xf>
    <xf numFmtId="20" fontId="1" fillId="37" borderId="23" xfId="0" applyNumberFormat="1" applyFont="1" applyFill="1" applyBorder="1" applyAlignment="1">
      <alignment horizontal="center" vertical="center"/>
    </xf>
    <xf numFmtId="20" fontId="1" fillId="38" borderId="31" xfId="0" applyNumberFormat="1" applyFont="1" applyFill="1" applyBorder="1" applyAlignment="1" applyProtection="1">
      <alignment horizontal="left" vertical="center" indent="1"/>
      <protection/>
    </xf>
    <xf numFmtId="0" fontId="1" fillId="38" borderId="32" xfId="0" applyNumberFormat="1" applyFont="1" applyFill="1" applyBorder="1" applyAlignment="1" applyProtection="1">
      <alignment vertical="center"/>
      <protection/>
    </xf>
    <xf numFmtId="0" fontId="1" fillId="38" borderId="33" xfId="0" applyNumberFormat="1" applyFont="1" applyFill="1" applyBorder="1" applyAlignment="1" applyProtection="1">
      <alignment horizontal="center" vertical="center"/>
      <protection/>
    </xf>
    <xf numFmtId="0" fontId="1" fillId="37" borderId="18" xfId="0" applyNumberFormat="1" applyFont="1" applyFill="1" applyBorder="1" applyAlignment="1">
      <alignment horizontal="left" vertical="center" indent="1"/>
    </xf>
    <xf numFmtId="185" fontId="1" fillId="38" borderId="19" xfId="0" applyNumberFormat="1" applyFont="1" applyFill="1" applyBorder="1" applyAlignment="1">
      <alignment horizontal="right" vertical="center" indent="1"/>
    </xf>
    <xf numFmtId="20" fontId="3" fillId="37" borderId="34" xfId="0" applyNumberFormat="1" applyFont="1" applyFill="1" applyBorder="1" applyAlignment="1">
      <alignment horizontal="center" vertical="center"/>
    </xf>
    <xf numFmtId="183" fontId="1" fillId="37" borderId="34" xfId="0" applyNumberFormat="1" applyFont="1" applyFill="1" applyBorder="1" applyAlignment="1">
      <alignment horizontal="center" vertical="center"/>
    </xf>
    <xf numFmtId="183" fontId="1" fillId="37" borderId="35" xfId="0" applyNumberFormat="1" applyFont="1" applyFill="1" applyBorder="1" applyAlignment="1">
      <alignment horizontal="center" vertical="center"/>
    </xf>
    <xf numFmtId="20" fontId="1" fillId="38" borderId="21" xfId="0" applyNumberFormat="1" applyFont="1" applyFill="1" applyBorder="1" applyAlignment="1">
      <alignment horizontal="center"/>
    </xf>
    <xf numFmtId="20" fontId="0" fillId="36" borderId="36" xfId="0" applyNumberFormat="1" applyFill="1" applyBorder="1" applyAlignment="1" applyProtection="1">
      <alignment horizontal="center" vertical="center"/>
      <protection locked="0"/>
    </xf>
    <xf numFmtId="20" fontId="0" fillId="36" borderId="37" xfId="0" applyNumberFormat="1" applyFill="1" applyBorder="1" applyAlignment="1" applyProtection="1">
      <alignment horizontal="center" vertical="center"/>
      <protection locked="0"/>
    </xf>
    <xf numFmtId="20" fontId="3" fillId="39" borderId="38" xfId="0" applyNumberFormat="1" applyFont="1" applyFill="1" applyBorder="1" applyAlignment="1">
      <alignment horizontal="center" vertical="center"/>
    </xf>
    <xf numFmtId="14" fontId="0" fillId="0" borderId="24" xfId="0" applyNumberFormat="1" applyFill="1" applyBorder="1" applyAlignment="1" applyProtection="1">
      <alignment horizontal="center" vertical="center"/>
      <protection locked="0"/>
    </xf>
    <xf numFmtId="20" fontId="1" fillId="37" borderId="21" xfId="0" applyNumberFormat="1" applyFont="1" applyFill="1" applyBorder="1" applyAlignment="1">
      <alignment horizontal="center"/>
    </xf>
    <xf numFmtId="20" fontId="1" fillId="0" borderId="25" xfId="0" applyNumberFormat="1" applyFont="1" applyBorder="1" applyAlignment="1" applyProtection="1">
      <alignment horizontal="center" vertical="center"/>
      <protection locked="0"/>
    </xf>
    <xf numFmtId="20" fontId="0" fillId="0" borderId="25" xfId="0" applyNumberFormat="1" applyFont="1" applyBorder="1" applyAlignment="1" applyProtection="1">
      <alignment horizontal="center" vertical="center"/>
      <protection locked="0"/>
    </xf>
    <xf numFmtId="20" fontId="0" fillId="34" borderId="39" xfId="0" applyNumberFormat="1" applyFill="1" applyBorder="1" applyAlignment="1" applyProtection="1">
      <alignment horizontal="center" vertical="center"/>
      <protection locked="0"/>
    </xf>
    <xf numFmtId="20" fontId="0" fillId="34" borderId="38" xfId="0" applyNumberFormat="1" applyFont="1" applyFill="1" applyBorder="1" applyAlignment="1" applyProtection="1">
      <alignment horizontal="center" vertical="center"/>
      <protection locked="0"/>
    </xf>
    <xf numFmtId="20" fontId="0" fillId="0" borderId="40" xfId="0" applyNumberFormat="1" applyFont="1" applyBorder="1" applyAlignment="1" applyProtection="1">
      <alignment horizontal="center" vertical="center"/>
      <protection locked="0"/>
    </xf>
    <xf numFmtId="20" fontId="0" fillId="0" borderId="10" xfId="0" applyNumberFormat="1" applyFont="1" applyBorder="1" applyAlignment="1" applyProtection="1">
      <alignment horizontal="center" vertical="center"/>
      <protection locked="0"/>
    </xf>
    <xf numFmtId="20" fontId="0" fillId="0" borderId="41" xfId="0" applyNumberFormat="1" applyFont="1" applyBorder="1" applyAlignment="1" applyProtection="1">
      <alignment horizontal="center" vertical="center"/>
      <protection locked="0"/>
    </xf>
    <xf numFmtId="20" fontId="3" fillId="39" borderId="10" xfId="0" applyNumberFormat="1" applyFont="1" applyFill="1" applyBorder="1" applyAlignment="1">
      <alignment horizontal="center" vertical="center"/>
    </xf>
    <xf numFmtId="20" fontId="1" fillId="37" borderId="0" xfId="0" applyNumberFormat="1" applyFont="1" applyFill="1" applyBorder="1" applyAlignment="1">
      <alignment horizontal="center" vertical="center"/>
    </xf>
    <xf numFmtId="20" fontId="3" fillId="37" borderId="42" xfId="0" applyNumberFormat="1" applyFont="1" applyFill="1" applyBorder="1" applyAlignment="1">
      <alignment horizontal="center" vertical="center"/>
    </xf>
    <xf numFmtId="20" fontId="0" fillId="34" borderId="24" xfId="0" applyNumberFormat="1" applyFont="1" applyFill="1" applyBorder="1" applyAlignment="1" applyProtection="1">
      <alignment horizontal="center" vertical="center"/>
      <protection locked="0"/>
    </xf>
    <xf numFmtId="20" fontId="3" fillId="39" borderId="0" xfId="0" applyNumberFormat="1" applyFont="1" applyFill="1" applyBorder="1" applyAlignment="1">
      <alignment horizontal="center" vertical="center"/>
    </xf>
    <xf numFmtId="20" fontId="1" fillId="34" borderId="24" xfId="0" applyNumberFormat="1" applyFont="1" applyFill="1" applyBorder="1" applyAlignment="1" applyProtection="1">
      <alignment horizontal="center" vertical="center"/>
      <protection locked="0"/>
    </xf>
    <xf numFmtId="20" fontId="1" fillId="0" borderId="26" xfId="0" applyNumberFormat="1" applyFont="1" applyBorder="1" applyAlignment="1" applyProtection="1">
      <alignment horizontal="center" vertical="center"/>
      <protection locked="0"/>
    </xf>
    <xf numFmtId="20" fontId="0" fillId="0" borderId="43" xfId="0" applyNumberFormat="1" applyBorder="1" applyAlignment="1" applyProtection="1">
      <alignment horizontal="center" vertical="center"/>
      <protection locked="0"/>
    </xf>
    <xf numFmtId="20" fontId="0" fillId="0" borderId="43" xfId="0" applyNumberFormat="1" applyFont="1" applyBorder="1" applyAlignment="1" applyProtection="1">
      <alignment horizontal="center" vertical="center"/>
      <protection locked="0"/>
    </xf>
    <xf numFmtId="20" fontId="0" fillId="34" borderId="38" xfId="0" applyNumberFormat="1" applyFill="1" applyBorder="1" applyAlignment="1" applyProtection="1">
      <alignment horizontal="center" vertical="center"/>
      <protection locked="0"/>
    </xf>
    <xf numFmtId="20" fontId="0" fillId="0" borderId="26" xfId="0" applyNumberFormat="1" applyFont="1" applyBorder="1" applyAlignment="1" applyProtection="1">
      <alignment horizontal="center" vertical="center"/>
      <protection locked="0"/>
    </xf>
    <xf numFmtId="20" fontId="1" fillId="34" borderId="38" xfId="0" applyNumberFormat="1" applyFont="1" applyFill="1" applyBorder="1" applyAlignment="1" applyProtection="1">
      <alignment horizontal="center" vertical="center"/>
      <protection locked="0"/>
    </xf>
    <xf numFmtId="0" fontId="1" fillId="35" borderId="17" xfId="0" applyNumberFormat="1" applyFont="1" applyFill="1" applyBorder="1" applyAlignment="1" applyProtection="1">
      <alignment horizontal="left" vertical="center" indent="1"/>
      <protection/>
    </xf>
    <xf numFmtId="185" fontId="0" fillId="0" borderId="16" xfId="0" applyNumberFormat="1" applyFont="1" applyBorder="1" applyAlignment="1" applyProtection="1">
      <alignment horizontal="right" vertical="center" indent="1"/>
      <protection/>
    </xf>
    <xf numFmtId="183" fontId="1" fillId="37" borderId="23" xfId="0" applyNumberFormat="1" applyFont="1" applyFill="1" applyBorder="1" applyAlignment="1">
      <alignment horizontal="center" vertical="center"/>
    </xf>
    <xf numFmtId="183" fontId="1" fillId="37" borderId="44" xfId="0" applyNumberFormat="1" applyFont="1" applyFill="1" applyBorder="1" applyAlignment="1">
      <alignment horizontal="center" vertical="center"/>
    </xf>
    <xf numFmtId="183" fontId="1" fillId="37" borderId="18" xfId="0" applyNumberFormat="1" applyFont="1" applyFill="1" applyBorder="1" applyAlignment="1">
      <alignment horizontal="center" vertical="center"/>
    </xf>
    <xf numFmtId="183" fontId="1" fillId="37" borderId="32" xfId="0" applyNumberFormat="1" applyFont="1" applyFill="1" applyBorder="1" applyAlignment="1">
      <alignment horizontal="center" vertical="center"/>
    </xf>
    <xf numFmtId="183" fontId="1" fillId="37" borderId="45" xfId="0" applyNumberFormat="1" applyFont="1" applyFill="1" applyBorder="1" applyAlignment="1">
      <alignment horizontal="center" vertical="center"/>
    </xf>
    <xf numFmtId="20" fontId="0" fillId="35" borderId="38" xfId="0" applyNumberFormat="1" applyFill="1" applyBorder="1" applyAlignment="1" applyProtection="1">
      <alignment horizontal="center" vertical="center"/>
      <protection locked="0"/>
    </xf>
    <xf numFmtId="20" fontId="0" fillId="35" borderId="40" xfId="0" applyNumberFormat="1" applyFill="1" applyBorder="1" applyAlignment="1" applyProtection="1">
      <alignment horizontal="center" vertical="center"/>
      <protection locked="0"/>
    </xf>
    <xf numFmtId="20" fontId="0" fillId="35" borderId="26" xfId="0" applyNumberFormat="1" applyFill="1" applyBorder="1" applyAlignment="1" applyProtection="1">
      <alignment horizontal="center" vertical="center"/>
      <protection locked="0"/>
    </xf>
    <xf numFmtId="20" fontId="0" fillId="35" borderId="40" xfId="0" applyNumberFormat="1" applyFont="1" applyFill="1" applyBorder="1" applyAlignment="1" applyProtection="1">
      <alignment horizontal="center" vertical="center"/>
      <protection locked="0"/>
    </xf>
    <xf numFmtId="20" fontId="0" fillId="35" borderId="25" xfId="0" applyNumberFormat="1" applyFill="1" applyBorder="1" applyAlignment="1" applyProtection="1">
      <alignment horizontal="center" vertical="center"/>
      <protection locked="0"/>
    </xf>
    <xf numFmtId="20" fontId="0" fillId="35" borderId="46" xfId="0" applyNumberFormat="1" applyFill="1" applyBorder="1" applyAlignment="1" applyProtection="1">
      <alignment horizontal="center" vertical="center"/>
      <protection locked="0"/>
    </xf>
    <xf numFmtId="20" fontId="0" fillId="35" borderId="10" xfId="0" applyNumberFormat="1" applyFill="1" applyBorder="1" applyAlignment="1" applyProtection="1">
      <alignment horizontal="center" vertical="center"/>
      <protection locked="0"/>
    </xf>
    <xf numFmtId="14" fontId="0" fillId="0" borderId="32" xfId="0" applyNumberFormat="1" applyFont="1" applyFill="1" applyBorder="1" applyAlignment="1" applyProtection="1">
      <alignment horizontal="center" vertical="center"/>
      <protection locked="0"/>
    </xf>
    <xf numFmtId="20" fontId="1" fillId="37" borderId="21" xfId="0" applyNumberFormat="1" applyFont="1" applyFill="1" applyBorder="1" applyAlignment="1">
      <alignment horizontal="center"/>
    </xf>
    <xf numFmtId="14" fontId="1" fillId="37" borderId="47" xfId="0" applyNumberFormat="1" applyFont="1" applyFill="1" applyBorder="1" applyAlignment="1">
      <alignment horizontal="left" vertical="center" indent="1"/>
    </xf>
    <xf numFmtId="183" fontId="1" fillId="37" borderId="48" xfId="0" applyNumberFormat="1" applyFont="1" applyFill="1" applyBorder="1" applyAlignment="1">
      <alignment horizontal="center" vertical="center"/>
    </xf>
    <xf numFmtId="0" fontId="0" fillId="34" borderId="20" xfId="0" applyFill="1" applyBorder="1" applyAlignment="1" applyProtection="1">
      <alignment horizontal="right" indent="2"/>
      <protection/>
    </xf>
    <xf numFmtId="0" fontId="0" fillId="34" borderId="21" xfId="0" applyFill="1" applyBorder="1" applyAlignment="1" applyProtection="1">
      <alignment horizontal="right" indent="2"/>
      <protection/>
    </xf>
    <xf numFmtId="0" fontId="0" fillId="34" borderId="17" xfId="0" applyFill="1" applyBorder="1" applyAlignment="1" applyProtection="1">
      <alignment horizontal="right" indent="2"/>
      <protection/>
    </xf>
    <xf numFmtId="0" fontId="0" fillId="34" borderId="0" xfId="0" applyFill="1" applyBorder="1" applyAlignment="1" applyProtection="1">
      <alignment horizontal="right" indent="2"/>
      <protection/>
    </xf>
    <xf numFmtId="0" fontId="0" fillId="34" borderId="18" xfId="0" applyFill="1" applyBorder="1" applyAlignment="1" applyProtection="1">
      <alignment horizontal="right" indent="2"/>
      <protection/>
    </xf>
    <xf numFmtId="0" fontId="0" fillId="34" borderId="23" xfId="0" applyFill="1" applyBorder="1" applyAlignment="1" applyProtection="1">
      <alignment horizontal="right" indent="2"/>
      <protection/>
    </xf>
    <xf numFmtId="20" fontId="3" fillId="39" borderId="16" xfId="0" applyNumberFormat="1" applyFont="1" applyFill="1" applyBorder="1" applyAlignment="1">
      <alignment horizontal="center" vertical="center"/>
    </xf>
    <xf numFmtId="20" fontId="3" fillId="39" borderId="22" xfId="0" applyNumberFormat="1" applyFont="1" applyFill="1" applyBorder="1" applyAlignment="1">
      <alignment horizontal="center" vertical="center"/>
    </xf>
    <xf numFmtId="20" fontId="0" fillId="35" borderId="49" xfId="0" applyNumberFormat="1" applyFill="1" applyBorder="1" applyAlignment="1" applyProtection="1">
      <alignment horizontal="center" vertical="center"/>
      <protection locked="0"/>
    </xf>
    <xf numFmtId="20" fontId="0" fillId="0" borderId="24" xfId="0" applyNumberFormat="1" applyFont="1" applyFill="1" applyBorder="1" applyAlignment="1" applyProtection="1">
      <alignment horizontal="center" vertical="center"/>
      <protection/>
    </xf>
    <xf numFmtId="20" fontId="0" fillId="0" borderId="25" xfId="0" applyNumberFormat="1" applyFont="1" applyFill="1" applyBorder="1" applyAlignment="1" applyProtection="1">
      <alignment horizontal="center" vertical="center"/>
      <protection/>
    </xf>
    <xf numFmtId="20" fontId="0" fillId="0" borderId="26" xfId="0" applyNumberFormat="1" applyFont="1" applyFill="1" applyBorder="1" applyAlignment="1" applyProtection="1">
      <alignment horizontal="center" vertical="center"/>
      <protection/>
    </xf>
    <xf numFmtId="183" fontId="1" fillId="37" borderId="43" xfId="0" applyNumberFormat="1" applyFont="1" applyFill="1" applyBorder="1" applyAlignment="1" applyProtection="1">
      <alignment horizontal="center" vertical="center"/>
      <protection/>
    </xf>
    <xf numFmtId="20" fontId="1" fillId="34" borderId="24" xfId="0" applyNumberFormat="1" applyFont="1" applyFill="1" applyBorder="1" applyAlignment="1" applyProtection="1">
      <alignment horizontal="center" vertical="center"/>
      <protection/>
    </xf>
    <xf numFmtId="20" fontId="1" fillId="34" borderId="25" xfId="0" applyNumberFormat="1" applyFont="1" applyFill="1" applyBorder="1" applyAlignment="1" applyProtection="1">
      <alignment horizontal="center" vertical="center"/>
      <protection/>
    </xf>
    <xf numFmtId="20" fontId="1" fillId="34" borderId="26" xfId="0" applyNumberFormat="1" applyFont="1" applyFill="1" applyBorder="1" applyAlignment="1" applyProtection="1">
      <alignment horizontal="center" vertical="center"/>
      <protection/>
    </xf>
    <xf numFmtId="20" fontId="0" fillId="34" borderId="24" xfId="0" applyNumberFormat="1" applyFont="1" applyFill="1" applyBorder="1" applyAlignment="1" applyProtection="1">
      <alignment horizontal="center" vertical="center"/>
      <protection/>
    </xf>
    <xf numFmtId="20" fontId="0" fillId="34" borderId="25" xfId="0" applyNumberFormat="1" applyFont="1" applyFill="1" applyBorder="1" applyAlignment="1" applyProtection="1">
      <alignment horizontal="center" vertical="center"/>
      <protection/>
    </xf>
    <xf numFmtId="20" fontId="0" fillId="34" borderId="26" xfId="0" applyNumberFormat="1" applyFont="1" applyFill="1" applyBorder="1" applyAlignment="1" applyProtection="1">
      <alignment horizontal="center" vertical="center"/>
      <protection/>
    </xf>
    <xf numFmtId="20" fontId="0" fillId="34" borderId="24" xfId="0" applyNumberFormat="1" applyFill="1" applyBorder="1" applyAlignment="1" applyProtection="1">
      <alignment horizontal="center" vertical="center"/>
      <protection/>
    </xf>
    <xf numFmtId="20" fontId="0" fillId="34" borderId="25" xfId="0" applyNumberFormat="1" applyFill="1" applyBorder="1" applyAlignment="1" applyProtection="1">
      <alignment horizontal="center" vertical="center"/>
      <protection/>
    </xf>
    <xf numFmtId="20" fontId="0" fillId="34" borderId="26" xfId="0" applyNumberFormat="1" applyFill="1" applyBorder="1" applyAlignment="1" applyProtection="1">
      <alignment horizontal="center" vertical="center"/>
      <protection/>
    </xf>
    <xf numFmtId="14" fontId="7" fillId="38" borderId="20" xfId="0" applyNumberFormat="1" applyFont="1" applyFill="1" applyBorder="1" applyAlignment="1">
      <alignment horizontal="center" vertical="center"/>
    </xf>
    <xf numFmtId="0" fontId="7" fillId="38" borderId="21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0" fontId="1" fillId="37" borderId="21" xfId="0" applyNumberFormat="1" applyFont="1" applyFill="1" applyBorder="1" applyAlignment="1">
      <alignment horizontal="center" vertical="center"/>
    </xf>
    <xf numFmtId="20" fontId="1" fillId="37" borderId="22" xfId="0" applyNumberFormat="1" applyFont="1" applyFill="1" applyBorder="1" applyAlignment="1">
      <alignment horizontal="center" vertical="center"/>
    </xf>
    <xf numFmtId="20" fontId="1" fillId="37" borderId="23" xfId="0" applyNumberFormat="1" applyFont="1" applyFill="1" applyBorder="1" applyAlignment="1">
      <alignment horizontal="center" vertical="center"/>
    </xf>
    <xf numFmtId="20" fontId="1" fillId="37" borderId="19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 applyProtection="1">
      <alignment horizontal="left" vertical="center" wrapText="1" indent="2"/>
      <protection/>
    </xf>
    <xf numFmtId="0" fontId="2" fillId="0" borderId="22" xfId="0" applyFont="1" applyBorder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2" fillId="0" borderId="16" xfId="0" applyFont="1" applyBorder="1" applyAlignment="1">
      <alignment horizontal="left" vertical="center" indent="2"/>
    </xf>
    <xf numFmtId="0" fontId="2" fillId="0" borderId="23" xfId="0" applyFont="1" applyBorder="1" applyAlignment="1">
      <alignment horizontal="left" vertical="center" indent="2"/>
    </xf>
    <xf numFmtId="0" fontId="2" fillId="0" borderId="19" xfId="0" applyFont="1" applyBorder="1" applyAlignment="1">
      <alignment horizontal="left" vertical="center" indent="2"/>
    </xf>
    <xf numFmtId="14" fontId="4" fillId="40" borderId="32" xfId="0" applyNumberFormat="1" applyFont="1" applyFill="1" applyBorder="1" applyAlignment="1">
      <alignment horizontal="left" vertical="top"/>
    </xf>
    <xf numFmtId="0" fontId="4" fillId="34" borderId="32" xfId="0" applyFont="1" applyFill="1" applyBorder="1" applyAlignment="1">
      <alignment horizontal="left" vertical="top"/>
    </xf>
    <xf numFmtId="14" fontId="0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0" xfId="0" applyBorder="1" applyAlignment="1" applyProtection="1">
      <alignment horizontal="left" vertical="center" indent="1"/>
      <protection locked="0"/>
    </xf>
    <xf numFmtId="0" fontId="0" fillId="0" borderId="51" xfId="0" applyBorder="1" applyAlignment="1" applyProtection="1">
      <alignment horizontal="left" vertical="center" indent="1"/>
      <protection locked="0"/>
    </xf>
    <xf numFmtId="0" fontId="0" fillId="0" borderId="52" xfId="0" applyBorder="1" applyAlignment="1" applyProtection="1">
      <alignment horizontal="left" vertical="center" indent="1"/>
      <protection locked="0"/>
    </xf>
    <xf numFmtId="49" fontId="0" fillId="0" borderId="18" xfId="0" applyNumberFormat="1" applyBorder="1" applyAlignment="1" applyProtection="1">
      <alignment horizontal="left" vertical="center" indent="1"/>
      <protection locked="0"/>
    </xf>
    <xf numFmtId="49" fontId="0" fillId="0" borderId="23" xfId="0" applyNumberFormat="1" applyBorder="1" applyAlignment="1" applyProtection="1">
      <alignment horizontal="left" vertical="center" indent="1"/>
      <protection locked="0"/>
    </xf>
    <xf numFmtId="49" fontId="0" fillId="0" borderId="23" xfId="0" applyNumberFormat="1" applyFont="1" applyBorder="1" applyAlignment="1" applyProtection="1">
      <alignment horizontal="left" vertical="center" indent="1"/>
      <protection locked="0"/>
    </xf>
    <xf numFmtId="49" fontId="0" fillId="0" borderId="19" xfId="0" applyNumberFormat="1" applyFont="1" applyBorder="1" applyAlignment="1" applyProtection="1">
      <alignment horizontal="left" vertical="center" indent="1"/>
      <protection locked="0"/>
    </xf>
    <xf numFmtId="14" fontId="0" fillId="0" borderId="0" xfId="0" applyNumberForma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14" fontId="1" fillId="35" borderId="31" xfId="0" applyNumberFormat="1" applyFont="1" applyFill="1" applyBorder="1" applyAlignment="1">
      <alignment horizontal="right" vertical="center"/>
    </xf>
    <xf numFmtId="14" fontId="1" fillId="35" borderId="33" xfId="0" applyNumberFormat="1" applyFont="1" applyFill="1" applyBorder="1" applyAlignment="1">
      <alignment horizontal="right" vertical="center"/>
    </xf>
    <xf numFmtId="14" fontId="0" fillId="0" borderId="31" xfId="0" applyNumberFormat="1" applyFont="1" applyFill="1" applyBorder="1" applyAlignment="1" applyProtection="1">
      <alignment horizontal="center" vertical="center"/>
      <protection locked="0"/>
    </xf>
    <xf numFmtId="14" fontId="0" fillId="0" borderId="32" xfId="0" applyNumberFormat="1" applyFont="1" applyFill="1" applyBorder="1" applyAlignment="1" applyProtection="1">
      <alignment horizontal="center" vertical="center"/>
      <protection locked="0"/>
    </xf>
    <xf numFmtId="20" fontId="1" fillId="35" borderId="31" xfId="0" applyNumberFormat="1" applyFont="1" applyFill="1" applyBorder="1" applyAlignment="1">
      <alignment horizontal="right" vertical="center"/>
    </xf>
    <xf numFmtId="20" fontId="1" fillId="35" borderId="32" xfId="0" applyNumberFormat="1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left" vertical="center" wrapText="1" indent="1"/>
    </xf>
    <xf numFmtId="0" fontId="6" fillId="34" borderId="19" xfId="0" applyFont="1" applyFill="1" applyBorder="1" applyAlignment="1">
      <alignment horizontal="left" vertical="center" wrapText="1" indent="1"/>
    </xf>
    <xf numFmtId="20" fontId="1" fillId="37" borderId="21" xfId="0" applyNumberFormat="1" applyFont="1" applyFill="1" applyBorder="1" applyAlignment="1">
      <alignment horizontal="center"/>
    </xf>
    <xf numFmtId="20" fontId="0" fillId="38" borderId="21" xfId="0" applyNumberFormat="1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49" fontId="0" fillId="35" borderId="50" xfId="0" applyNumberForma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49" fontId="0" fillId="35" borderId="53" xfId="0" applyNumberForma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20" fontId="0" fillId="38" borderId="17" xfId="0" applyNumberFormat="1" applyFill="1" applyBorder="1" applyAlignment="1" applyProtection="1">
      <alignment horizontal="center" vertical="top" wrapText="1"/>
      <protection/>
    </xf>
    <xf numFmtId="0" fontId="0" fillId="38" borderId="0" xfId="0" applyFill="1" applyAlignment="1">
      <alignment horizontal="center" vertical="top" wrapText="1"/>
    </xf>
    <xf numFmtId="0" fontId="0" fillId="38" borderId="16" xfId="0" applyFill="1" applyBorder="1" applyAlignment="1">
      <alignment horizontal="center" vertical="top" wrapText="1"/>
    </xf>
    <xf numFmtId="0" fontId="0" fillId="38" borderId="18" xfId="0" applyFill="1" applyBorder="1" applyAlignment="1">
      <alignment horizontal="center" vertical="top" wrapText="1"/>
    </xf>
    <xf numFmtId="0" fontId="0" fillId="38" borderId="23" xfId="0" applyFill="1" applyBorder="1" applyAlignment="1">
      <alignment horizontal="center" vertical="top" wrapText="1"/>
    </xf>
    <xf numFmtId="0" fontId="0" fillId="38" borderId="19" xfId="0" applyFill="1" applyBorder="1" applyAlignment="1">
      <alignment horizontal="center" vertical="top" wrapText="1"/>
    </xf>
    <xf numFmtId="20" fontId="0" fillId="38" borderId="20" xfId="0" applyNumberFormat="1" applyFill="1" applyBorder="1" applyAlignment="1" applyProtection="1">
      <alignment horizontal="center" wrapText="1"/>
      <protection/>
    </xf>
    <xf numFmtId="0" fontId="0" fillId="38" borderId="21" xfId="0" applyFill="1" applyBorder="1" applyAlignment="1">
      <alignment horizontal="center" wrapText="1"/>
    </xf>
    <xf numFmtId="0" fontId="0" fillId="38" borderId="22" xfId="0" applyFill="1" applyBorder="1" applyAlignment="1">
      <alignment horizontal="center" wrapText="1"/>
    </xf>
    <xf numFmtId="0" fontId="0" fillId="38" borderId="17" xfId="0" applyFill="1" applyBorder="1" applyAlignment="1">
      <alignment horizontal="center" wrapText="1"/>
    </xf>
    <xf numFmtId="0" fontId="0" fillId="38" borderId="0" xfId="0" applyFill="1" applyAlignment="1">
      <alignment horizontal="center" wrapText="1"/>
    </xf>
    <xf numFmtId="0" fontId="0" fillId="38" borderId="16" xfId="0" applyFill="1" applyBorder="1" applyAlignment="1">
      <alignment horizontal="center" wrapText="1"/>
    </xf>
    <xf numFmtId="0" fontId="0" fillId="35" borderId="56" xfId="0" applyFill="1" applyBorder="1" applyAlignment="1" applyProtection="1">
      <alignment/>
      <protection/>
    </xf>
    <xf numFmtId="0" fontId="0" fillId="35" borderId="57" xfId="0" applyFill="1" applyBorder="1" applyAlignment="1" applyProtection="1">
      <alignment/>
      <protection/>
    </xf>
    <xf numFmtId="0" fontId="0" fillId="0" borderId="23" xfId="0" applyBorder="1" applyAlignment="1" applyProtection="1">
      <alignment horizontal="left" vertical="center" indent="1"/>
      <protection locked="0"/>
    </xf>
    <xf numFmtId="20" fontId="1" fillId="38" borderId="20" xfId="0" applyNumberFormat="1" applyFont="1" applyFill="1" applyBorder="1" applyAlignment="1" applyProtection="1">
      <alignment horizontal="left" vertical="center" indent="1"/>
      <protection/>
    </xf>
    <xf numFmtId="0" fontId="0" fillId="38" borderId="18" xfId="0" applyFill="1" applyBorder="1" applyAlignment="1" applyProtection="1">
      <alignment horizontal="left" vertical="center" indent="1"/>
      <protection/>
    </xf>
    <xf numFmtId="14" fontId="6" fillId="35" borderId="50" xfId="0" applyNumberFormat="1" applyFont="1" applyFill="1" applyBorder="1" applyAlignment="1">
      <alignment horizontal="left" vertical="center" wrapText="1" indent="1"/>
    </xf>
    <xf numFmtId="0" fontId="6" fillId="34" borderId="52" xfId="0" applyFont="1" applyFill="1" applyBorder="1" applyAlignment="1">
      <alignment horizontal="left" vertical="center" indent="1"/>
    </xf>
    <xf numFmtId="14" fontId="1" fillId="37" borderId="58" xfId="0" applyNumberFormat="1" applyFont="1" applyFill="1" applyBorder="1" applyAlignment="1">
      <alignment horizontal="center"/>
    </xf>
    <xf numFmtId="0" fontId="0" fillId="38" borderId="21" xfId="0" applyFill="1" applyBorder="1" applyAlignment="1">
      <alignment/>
    </xf>
    <xf numFmtId="182" fontId="47" fillId="0" borderId="31" xfId="0" applyNumberFormat="1" applyFont="1" applyBorder="1" applyAlignment="1" applyProtection="1">
      <alignment horizontal="center" vertical="center"/>
      <protection locked="0"/>
    </xf>
    <xf numFmtId="182" fontId="47" fillId="0" borderId="32" xfId="0" applyNumberFormat="1" applyFont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>
      <alignment horizontal="left" vertical="center" indent="1"/>
    </xf>
    <xf numFmtId="0" fontId="6" fillId="34" borderId="19" xfId="0" applyFont="1" applyFill="1" applyBorder="1" applyAlignment="1">
      <alignment horizontal="left" vertical="center" indent="1"/>
    </xf>
    <xf numFmtId="14" fontId="1" fillId="35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20" fontId="1" fillId="38" borderId="22" xfId="0" applyNumberFormat="1" applyFont="1" applyFill="1" applyBorder="1" applyAlignment="1" applyProtection="1">
      <alignment horizontal="center" vertical="center"/>
      <protection/>
    </xf>
    <xf numFmtId="0" fontId="0" fillId="38" borderId="19" xfId="0" applyFill="1" applyBorder="1" applyAlignment="1" applyProtection="1">
      <alignment horizontal="center" vertical="center"/>
      <protection/>
    </xf>
    <xf numFmtId="0" fontId="1" fillId="37" borderId="20" xfId="0" applyNumberFormat="1" applyFont="1" applyFill="1" applyBorder="1" applyAlignment="1">
      <alignment horizontal="left" vertical="center" indent="1"/>
    </xf>
    <xf numFmtId="0" fontId="1" fillId="37" borderId="22" xfId="0" applyNumberFormat="1" applyFont="1" applyFill="1" applyBorder="1" applyAlignment="1">
      <alignment horizontal="left" vertical="center" indent="1"/>
    </xf>
    <xf numFmtId="0" fontId="0" fillId="38" borderId="18" xfId="0" applyFill="1" applyBorder="1" applyAlignment="1">
      <alignment horizontal="left" vertical="center" indent="1"/>
    </xf>
    <xf numFmtId="0" fontId="0" fillId="38" borderId="19" xfId="0" applyFill="1" applyBorder="1" applyAlignment="1">
      <alignment horizontal="left" vertical="center" indent="1"/>
    </xf>
    <xf numFmtId="0" fontId="6" fillId="34" borderId="50" xfId="0" applyFont="1" applyFill="1" applyBorder="1" applyAlignment="1">
      <alignment horizontal="left" vertical="center" wrapText="1" indent="1"/>
    </xf>
    <xf numFmtId="0" fontId="6" fillId="34" borderId="52" xfId="0" applyFont="1" applyFill="1" applyBorder="1" applyAlignment="1">
      <alignment horizontal="left" vertical="center" wrapText="1" indent="1"/>
    </xf>
    <xf numFmtId="14" fontId="1" fillId="37" borderId="20" xfId="0" applyNumberFormat="1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 horizontal="center" vertical="center"/>
    </xf>
    <xf numFmtId="0" fontId="1" fillId="38" borderId="21" xfId="0" applyFont="1" applyFill="1" applyBorder="1" applyAlignment="1" applyProtection="1">
      <alignment vertical="center" wrapText="1"/>
      <protection/>
    </xf>
    <xf numFmtId="0" fontId="0" fillId="38" borderId="23" xfId="0" applyFill="1" applyBorder="1" applyAlignment="1" applyProtection="1">
      <alignment vertical="center"/>
      <protection/>
    </xf>
    <xf numFmtId="49" fontId="0" fillId="0" borderId="50" xfId="0" applyNumberFormat="1" applyBorder="1" applyAlignment="1" applyProtection="1">
      <alignment horizontal="left" vertical="center" indent="1"/>
      <protection locked="0"/>
    </xf>
    <xf numFmtId="49" fontId="0" fillId="0" borderId="51" xfId="0" applyNumberFormat="1" applyBorder="1" applyAlignment="1" applyProtection="1">
      <alignment horizontal="left" vertical="center" indent="1"/>
      <protection locked="0"/>
    </xf>
    <xf numFmtId="49" fontId="0" fillId="35" borderId="37" xfId="0" applyNumberForma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14" fontId="2" fillId="40" borderId="32" xfId="0" applyNumberFormat="1" applyFont="1" applyFill="1" applyBorder="1" applyAlignment="1">
      <alignment horizontal="center" vertical="top"/>
    </xf>
    <xf numFmtId="0" fontId="0" fillId="34" borderId="32" xfId="0" applyFill="1" applyBorder="1" applyAlignment="1">
      <alignment horizontal="center" vertical="top"/>
    </xf>
    <xf numFmtId="49" fontId="0" fillId="35" borderId="53" xfId="0" applyNumberFormat="1" applyFont="1" applyFill="1" applyBorder="1" applyAlignment="1" applyProtection="1">
      <alignment horizontal="center" vertical="center"/>
      <protection locked="0"/>
    </xf>
    <xf numFmtId="14" fontId="6" fillId="35" borderId="52" xfId="0" applyNumberFormat="1" applyFont="1" applyFill="1" applyBorder="1" applyAlignment="1">
      <alignment horizontal="left" vertical="center" wrapText="1" indent="1"/>
    </xf>
    <xf numFmtId="0" fontId="6" fillId="34" borderId="37" xfId="0" applyFont="1" applyFill="1" applyBorder="1" applyAlignment="1">
      <alignment horizontal="left" vertical="center" indent="1"/>
    </xf>
    <xf numFmtId="0" fontId="6" fillId="34" borderId="60" xfId="0" applyFont="1" applyFill="1" applyBorder="1" applyAlignment="1">
      <alignment horizontal="left" vertical="center" indent="1"/>
    </xf>
    <xf numFmtId="49" fontId="0" fillId="0" borderId="37" xfId="0" applyNumberFormat="1" applyBorder="1" applyAlignment="1" applyProtection="1">
      <alignment horizontal="left" vertical="center" indent="1"/>
      <protection locked="0"/>
    </xf>
    <xf numFmtId="49" fontId="0" fillId="0" borderId="59" xfId="0" applyNumberFormat="1" applyBorder="1" applyAlignment="1" applyProtection="1">
      <alignment horizontal="left" vertical="center" indent="1"/>
      <protection locked="0"/>
    </xf>
    <xf numFmtId="49" fontId="0" fillId="0" borderId="60" xfId="0" applyNumberFormat="1" applyBorder="1" applyAlignment="1" applyProtection="1">
      <alignment horizontal="left" vertical="center" indent="1"/>
      <protection locked="0"/>
    </xf>
    <xf numFmtId="20" fontId="1" fillId="35" borderId="33" xfId="0" applyNumberFormat="1" applyFont="1" applyFill="1" applyBorder="1" applyAlignment="1">
      <alignment horizontal="right" vertical="center"/>
    </xf>
    <xf numFmtId="182" fontId="47" fillId="0" borderId="33" xfId="0" applyNumberFormat="1" applyFont="1" applyBorder="1" applyAlignment="1" applyProtection="1">
      <alignment horizontal="center" vertical="center"/>
      <protection locked="0"/>
    </xf>
    <xf numFmtId="14" fontId="1" fillId="35" borderId="21" xfId="0" applyNumberFormat="1" applyFont="1" applyFill="1" applyBorder="1" applyAlignment="1">
      <alignment horizontal="right"/>
    </xf>
    <xf numFmtId="14" fontId="1" fillId="37" borderId="18" xfId="0" applyNumberFormat="1" applyFont="1" applyFill="1" applyBorder="1" applyAlignment="1">
      <alignment horizontal="center" vertical="center"/>
    </xf>
    <xf numFmtId="0" fontId="1" fillId="37" borderId="18" xfId="0" applyNumberFormat="1" applyFont="1" applyFill="1" applyBorder="1" applyAlignment="1">
      <alignment horizontal="left" vertical="center" indent="1"/>
    </xf>
    <xf numFmtId="0" fontId="1" fillId="37" borderId="19" xfId="0" applyNumberFormat="1" applyFont="1" applyFill="1" applyBorder="1" applyAlignment="1">
      <alignment horizontal="left" vertical="center" indent="1"/>
    </xf>
    <xf numFmtId="49" fontId="0" fillId="0" borderId="52" xfId="0" applyNumberFormat="1" applyBorder="1" applyAlignment="1" applyProtection="1">
      <alignment horizontal="left" vertical="center" indent="1"/>
      <protection locked="0"/>
    </xf>
    <xf numFmtId="0" fontId="6" fillId="34" borderId="37" xfId="0" applyFont="1" applyFill="1" applyBorder="1" applyAlignment="1">
      <alignment horizontal="left" vertical="center" wrapText="1" indent="1"/>
    </xf>
    <xf numFmtId="0" fontId="6" fillId="34" borderId="60" xfId="0" applyFont="1" applyFill="1" applyBorder="1" applyAlignment="1">
      <alignment horizontal="left" vertical="center" wrapText="1" indent="1"/>
    </xf>
    <xf numFmtId="14" fontId="1" fillId="37" borderId="61" xfId="0" applyNumberFormat="1" applyFont="1" applyFill="1" applyBorder="1" applyAlignment="1">
      <alignment horizontal="center"/>
    </xf>
    <xf numFmtId="14" fontId="1" fillId="37" borderId="32" xfId="0" applyNumberFormat="1" applyFont="1" applyFill="1" applyBorder="1" applyAlignment="1">
      <alignment horizontal="center"/>
    </xf>
    <xf numFmtId="14" fontId="1" fillId="37" borderId="33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Rot" xfId="50"/>
    <cellStyle name="Rote Zei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8"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533400</xdr:colOff>
      <xdr:row>5</xdr:row>
      <xdr:rowOff>0</xdr:rowOff>
    </xdr:from>
    <xdr:to>
      <xdr:col>25</xdr:col>
      <xdr:colOff>1095375</xdr:colOff>
      <xdr:row>9</xdr:row>
      <xdr:rowOff>19050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068425" y="1247775"/>
          <a:ext cx="3505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533400</xdr:colOff>
      <xdr:row>5</xdr:row>
      <xdr:rowOff>0</xdr:rowOff>
    </xdr:from>
    <xdr:to>
      <xdr:col>25</xdr:col>
      <xdr:colOff>1095375</xdr:colOff>
      <xdr:row>9</xdr:row>
      <xdr:rowOff>19050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068425" y="1247775"/>
          <a:ext cx="3505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533400</xdr:colOff>
      <xdr:row>5</xdr:row>
      <xdr:rowOff>0</xdr:rowOff>
    </xdr:from>
    <xdr:to>
      <xdr:col>25</xdr:col>
      <xdr:colOff>1095375</xdr:colOff>
      <xdr:row>9</xdr:row>
      <xdr:rowOff>19050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068425" y="1247775"/>
          <a:ext cx="3505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533400</xdr:colOff>
      <xdr:row>5</xdr:row>
      <xdr:rowOff>0</xdr:rowOff>
    </xdr:from>
    <xdr:to>
      <xdr:col>25</xdr:col>
      <xdr:colOff>1095375</xdr:colOff>
      <xdr:row>9</xdr:row>
      <xdr:rowOff>19050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068425" y="1247775"/>
          <a:ext cx="3505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533400</xdr:colOff>
      <xdr:row>5</xdr:row>
      <xdr:rowOff>0</xdr:rowOff>
    </xdr:from>
    <xdr:to>
      <xdr:col>25</xdr:col>
      <xdr:colOff>1095375</xdr:colOff>
      <xdr:row>9</xdr:row>
      <xdr:rowOff>19050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068425" y="1247775"/>
          <a:ext cx="3505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533400</xdr:colOff>
      <xdr:row>5</xdr:row>
      <xdr:rowOff>0</xdr:rowOff>
    </xdr:from>
    <xdr:to>
      <xdr:col>25</xdr:col>
      <xdr:colOff>1095375</xdr:colOff>
      <xdr:row>9</xdr:row>
      <xdr:rowOff>19050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068425" y="1247775"/>
          <a:ext cx="3505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533400</xdr:colOff>
      <xdr:row>5</xdr:row>
      <xdr:rowOff>0</xdr:rowOff>
    </xdr:from>
    <xdr:to>
      <xdr:col>25</xdr:col>
      <xdr:colOff>1095375</xdr:colOff>
      <xdr:row>9</xdr:row>
      <xdr:rowOff>19050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068425" y="1247775"/>
          <a:ext cx="3505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561975</xdr:colOff>
      <xdr:row>5</xdr:row>
      <xdr:rowOff>0</xdr:rowOff>
    </xdr:from>
    <xdr:to>
      <xdr:col>26</xdr:col>
      <xdr:colOff>0</xdr:colOff>
      <xdr:row>9</xdr:row>
      <xdr:rowOff>19050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097000" y="1247775"/>
          <a:ext cx="3495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533400</xdr:colOff>
      <xdr:row>5</xdr:row>
      <xdr:rowOff>0</xdr:rowOff>
    </xdr:from>
    <xdr:to>
      <xdr:col>25</xdr:col>
      <xdr:colOff>1095375</xdr:colOff>
      <xdr:row>9</xdr:row>
      <xdr:rowOff>19050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068425" y="1247775"/>
          <a:ext cx="3505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533400</xdr:colOff>
      <xdr:row>5</xdr:row>
      <xdr:rowOff>0</xdr:rowOff>
    </xdr:from>
    <xdr:to>
      <xdr:col>25</xdr:col>
      <xdr:colOff>1095375</xdr:colOff>
      <xdr:row>9</xdr:row>
      <xdr:rowOff>19050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068425" y="1247775"/>
          <a:ext cx="3505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533400</xdr:colOff>
      <xdr:row>5</xdr:row>
      <xdr:rowOff>0</xdr:rowOff>
    </xdr:from>
    <xdr:to>
      <xdr:col>25</xdr:col>
      <xdr:colOff>1095375</xdr:colOff>
      <xdr:row>9</xdr:row>
      <xdr:rowOff>19050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068425" y="1247775"/>
          <a:ext cx="3505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533400</xdr:colOff>
      <xdr:row>5</xdr:row>
      <xdr:rowOff>0</xdr:rowOff>
    </xdr:from>
    <xdr:to>
      <xdr:col>25</xdr:col>
      <xdr:colOff>1095375</xdr:colOff>
      <xdr:row>9</xdr:row>
      <xdr:rowOff>19050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068425" y="1247775"/>
          <a:ext cx="3505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0.xml" /><Relationship Id="rId4" Type="http://schemas.openxmlformats.org/officeDocument/2006/relationships/vmlDrawing" Target="../drawings/vmlDrawing19.v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11.xml" /><Relationship Id="rId4" Type="http://schemas.openxmlformats.org/officeDocument/2006/relationships/vmlDrawing" Target="../drawings/vmlDrawing21.v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12.xml" /><Relationship Id="rId4" Type="http://schemas.openxmlformats.org/officeDocument/2006/relationships/vmlDrawing" Target="../drawings/vmlDrawing23.vml" /><Relationship Id="rId5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Relationship Id="rId4" Type="http://schemas.openxmlformats.org/officeDocument/2006/relationships/vmlDrawing" Target="../drawings/vmlDrawing7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5.xml" /><Relationship Id="rId4" Type="http://schemas.openxmlformats.org/officeDocument/2006/relationships/vmlDrawing" Target="../drawings/vmlDrawing9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6.xml" /><Relationship Id="rId4" Type="http://schemas.openxmlformats.org/officeDocument/2006/relationships/vmlDrawing" Target="../drawings/vmlDrawing11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7.xml" /><Relationship Id="rId4" Type="http://schemas.openxmlformats.org/officeDocument/2006/relationships/vmlDrawing" Target="../drawings/vmlDrawing13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8.xml" /><Relationship Id="rId4" Type="http://schemas.openxmlformats.org/officeDocument/2006/relationships/vmlDrawing" Target="../drawings/vmlDrawing15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9.xml" /><Relationship Id="rId4" Type="http://schemas.openxmlformats.org/officeDocument/2006/relationships/vmlDrawing" Target="../drawings/vmlDrawing17.v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1:AH55"/>
  <sheetViews>
    <sheetView showGridLines="0" showRowColHeaders="0" tabSelected="1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4.140625" style="2" hidden="1" customWidth="1"/>
    <col min="16" max="21" width="10.140625" style="2" hidden="1" customWidth="1"/>
    <col min="22" max="22" width="10.00390625" style="2" hidden="1" customWidth="1"/>
    <col min="23" max="23" width="7.2812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171" t="s">
        <v>54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2:32" ht="30" customHeight="1">
      <c r="B2" s="153" t="s">
        <v>48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  <c r="AA2" s="7"/>
      <c r="AB2" s="7"/>
      <c r="AC2" s="7"/>
      <c r="AD2" s="7"/>
      <c r="AE2" s="7"/>
      <c r="AF2" s="7"/>
    </row>
    <row r="3" spans="2:32" ht="16.5" customHeight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  <c r="AA3" s="181"/>
      <c r="AB3" s="181"/>
      <c r="AC3" s="181"/>
      <c r="AD3" s="5"/>
      <c r="AE3" s="5"/>
      <c r="AF3" s="7"/>
    </row>
    <row r="4" spans="2:32" ht="15" customHeight="1"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81"/>
      <c r="AB4" s="181"/>
      <c r="AC4" s="181"/>
      <c r="AD4" s="5"/>
      <c r="AE4" s="5"/>
      <c r="AF4" s="28"/>
    </row>
    <row r="5" spans="2:29" ht="21.75" customHeight="1">
      <c r="B5" s="216" t="s">
        <v>13</v>
      </c>
      <c r="C5" s="217"/>
      <c r="D5" s="173"/>
      <c r="E5" s="174"/>
      <c r="F5" s="174"/>
      <c r="G5" s="174"/>
      <c r="H5" s="174"/>
      <c r="I5" s="174"/>
      <c r="J5" s="174"/>
      <c r="K5" s="174"/>
      <c r="L5" s="174"/>
      <c r="M5" s="175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63"/>
      <c r="Z5" s="164"/>
      <c r="AA5" s="181"/>
      <c r="AB5" s="181"/>
      <c r="AC5" s="181"/>
    </row>
    <row r="6" spans="2:29" ht="21.75" customHeight="1">
      <c r="B6" s="222" t="s">
        <v>15</v>
      </c>
      <c r="C6" s="223"/>
      <c r="D6" s="176"/>
      <c r="E6" s="177"/>
      <c r="F6" s="177"/>
      <c r="G6" s="177"/>
      <c r="H6" s="177"/>
      <c r="I6" s="177"/>
      <c r="J6" s="178"/>
      <c r="K6" s="178"/>
      <c r="L6" s="178"/>
      <c r="M6" s="179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65"/>
      <c r="Z6" s="166"/>
      <c r="AA6" s="181"/>
      <c r="AB6" s="181"/>
      <c r="AC6" s="181"/>
    </row>
    <row r="7" spans="2:29" ht="21.75" customHeight="1">
      <c r="B7" s="232" t="s">
        <v>14</v>
      </c>
      <c r="C7" s="233"/>
      <c r="D7" s="238"/>
      <c r="E7" s="239"/>
      <c r="F7" s="239"/>
      <c r="G7" s="239"/>
      <c r="H7" s="239"/>
      <c r="I7" s="239"/>
      <c r="J7" s="174"/>
      <c r="K7" s="174"/>
      <c r="L7" s="174"/>
      <c r="M7" s="175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65"/>
      <c r="Z7" s="166"/>
      <c r="AA7" s="181"/>
      <c r="AB7" s="181"/>
      <c r="AC7" s="181"/>
    </row>
    <row r="8" spans="2:29" ht="21.75" customHeight="1">
      <c r="B8" s="188" t="s">
        <v>16</v>
      </c>
      <c r="C8" s="189"/>
      <c r="D8" s="176"/>
      <c r="E8" s="177"/>
      <c r="F8" s="177"/>
      <c r="G8" s="177"/>
      <c r="H8" s="177"/>
      <c r="I8" s="177"/>
      <c r="J8" s="213"/>
      <c r="K8" s="213"/>
      <c r="L8" s="213"/>
      <c r="M8" s="213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65"/>
      <c r="Z8" s="166"/>
      <c r="AA8" s="181"/>
      <c r="AB8" s="181"/>
      <c r="AC8" s="181"/>
    </row>
    <row r="9" spans="2:29" ht="7.5" customHeight="1">
      <c r="B9" s="218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65"/>
      <c r="Z9" s="166"/>
      <c r="AA9" s="181"/>
      <c r="AB9" s="181"/>
      <c r="AC9" s="181"/>
    </row>
    <row r="10" spans="2:29" ht="21" customHeight="1">
      <c r="B10" s="182" t="s">
        <v>4</v>
      </c>
      <c r="C10" s="183"/>
      <c r="D10" s="184">
        <v>42370</v>
      </c>
      <c r="E10" s="185"/>
      <c r="F10" s="185"/>
      <c r="G10" s="185"/>
      <c r="H10" s="185"/>
      <c r="I10" s="127"/>
      <c r="J10" s="186" t="s">
        <v>5</v>
      </c>
      <c r="K10" s="187"/>
      <c r="L10" s="220">
        <v>10</v>
      </c>
      <c r="M10" s="221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67"/>
      <c r="Z10" s="168"/>
      <c r="AA10" s="181"/>
      <c r="AB10" s="181"/>
      <c r="AC10" s="181"/>
    </row>
    <row r="11" spans="2:29" s="6" customFormat="1" ht="12.75" customHeight="1"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181"/>
      <c r="AB11" s="181"/>
      <c r="AC11" s="181"/>
    </row>
    <row r="12" spans="2:32" ht="21" customHeight="1">
      <c r="B12" s="234" t="s">
        <v>17</v>
      </c>
      <c r="C12" s="190" t="s">
        <v>24</v>
      </c>
      <c r="D12" s="192"/>
      <c r="E12" s="190" t="s">
        <v>25</v>
      </c>
      <c r="F12" s="191"/>
      <c r="G12" s="128" t="s">
        <v>49</v>
      </c>
      <c r="H12" s="88" t="s">
        <v>46</v>
      </c>
      <c r="I12" s="88" t="s">
        <v>52</v>
      </c>
      <c r="J12" s="159" t="s">
        <v>50</v>
      </c>
      <c r="K12" s="159"/>
      <c r="L12" s="159"/>
      <c r="M12" s="159"/>
      <c r="N12" s="160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228" t="s">
        <v>20</v>
      </c>
      <c r="Z12" s="229"/>
      <c r="AA12" s="181"/>
      <c r="AB12" s="181"/>
      <c r="AC12" s="181"/>
      <c r="AD12" s="214" t="s">
        <v>32</v>
      </c>
      <c r="AE12" s="236">
        <f>YEAR(Beginndatum_1)</f>
        <v>2016</v>
      </c>
      <c r="AF12" s="226" t="s">
        <v>26</v>
      </c>
    </row>
    <row r="13" spans="2:32" ht="21" customHeight="1">
      <c r="B13" s="235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79" t="s">
        <v>47</v>
      </c>
      <c r="I13" s="79" t="s">
        <v>53</v>
      </c>
      <c r="J13" s="161"/>
      <c r="K13" s="161"/>
      <c r="L13" s="161"/>
      <c r="M13" s="161"/>
      <c r="N13" s="162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230"/>
      <c r="Z13" s="231"/>
      <c r="AA13" s="181"/>
      <c r="AB13" s="181"/>
      <c r="AC13" s="181"/>
      <c r="AD13" s="215"/>
      <c r="AE13" s="237"/>
      <c r="AF13" s="227"/>
    </row>
    <row r="14" spans="2:32" ht="21" customHeight="1">
      <c r="B14" s="16">
        <f>Beginndatum_1</f>
        <v>42370</v>
      </c>
      <c r="C14" s="62">
        <v>0</v>
      </c>
      <c r="D14" s="62">
        <v>0</v>
      </c>
      <c r="E14" s="62"/>
      <c r="F14" s="63"/>
      <c r="G14" s="120">
        <v>0</v>
      </c>
      <c r="H14" s="92"/>
      <c r="I14" s="140">
        <f>IF(B14&lt;&gt;"",D14+IF(D14&lt;C14,1,0)-C14+F14+IF(F14&lt;E14,1,0)-E14-G14,"")</f>
        <v>0</v>
      </c>
      <c r="J14" s="193"/>
      <c r="K14" s="194"/>
      <c r="L14" s="194"/>
      <c r="M14" s="194"/>
      <c r="N14" s="195"/>
      <c r="O14" s="70"/>
      <c r="P14" s="76">
        <f aca="true" t="shared" si="0" ref="P14:P44">IF(ISNUMBER(B14),IF(WEEKDAY(B14,1)=1,1,0),0)</f>
        <v>0</v>
      </c>
      <c r="Q14" s="76">
        <f aca="true" t="shared" si="1" ref="Q14:Q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1</v>
      </c>
      <c r="R14" s="76">
        <f aca="true" t="shared" si="2" ref="R14:R44">IF(ISNUMBER(B14),IF(OR(B14=Weihnachtstag_1_1,B14=Weihnachtstag_2_1,B14=Tag_der_Arbeit_1),1,0),0)</f>
        <v>0</v>
      </c>
      <c r="S14" s="76">
        <f aca="true" t="shared" si="3" ref="S14:S44">IF(ISNUMBER(B14),IF(B14=Heiligabend_1,1,0),0)</f>
        <v>0</v>
      </c>
      <c r="T14" s="76">
        <f aca="true" t="shared" si="4" ref="T14:T44">IF(ISNUMBER(B14),IF(B14=Sylvester_1,1,0),0)</f>
        <v>0</v>
      </c>
      <c r="U14" s="76">
        <f aca="true" t="shared" si="5" ref="U14:U44">IF(ISNUMBER(B14),IF(WEEKDAY(B14+1,1)=1,1,0),0)</f>
        <v>0</v>
      </c>
      <c r="V14" s="76">
        <f aca="true" t="shared" si="6" ref="V14:V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7" ref="W14:W44">IF(ISNUMBER(B14),IF(OR(B14+1=Weihnachtstag_1_1,B14+1=Weihnachtstag_2_1,B14+1=Tag_der_Arbeit_1),1,0),0)</f>
        <v>0</v>
      </c>
      <c r="X14" s="22"/>
      <c r="Y14" s="211"/>
      <c r="Z14" s="212"/>
      <c r="AA14" s="181"/>
      <c r="AB14" s="181"/>
      <c r="AC14" s="181"/>
      <c r="AD14" s="31" t="s">
        <v>0</v>
      </c>
      <c r="AE14" s="32">
        <f>DATE(AE12,1,1)</f>
        <v>42370</v>
      </c>
      <c r="AF14" s="33">
        <v>125</v>
      </c>
    </row>
    <row r="15" spans="2:32" ht="21" customHeight="1">
      <c r="B15" s="17">
        <f>IF(B14&lt;&gt;"",IF(MONTH(Beginndatum_1)=MONTH(B14+1),B14+1,""),"")</f>
        <v>42371</v>
      </c>
      <c r="C15" s="64"/>
      <c r="D15" s="64"/>
      <c r="E15" s="64"/>
      <c r="F15" s="64"/>
      <c r="G15" s="121"/>
      <c r="H15" s="89"/>
      <c r="I15" s="141">
        <f aca="true" t="shared" si="8" ref="I15:I44">IF(B15&lt;&gt;"",D15+IF(D15&lt;C15,1,0)-C15+F15+IF(F15&lt;E15,1,0)-E15-G15,"")</f>
        <v>0</v>
      </c>
      <c r="J15" s="196"/>
      <c r="K15" s="197"/>
      <c r="L15" s="197"/>
      <c r="M15" s="197"/>
      <c r="N15" s="198"/>
      <c r="O15" s="71"/>
      <c r="P15" s="76">
        <f t="shared" si="0"/>
        <v>0</v>
      </c>
      <c r="Q15" s="76">
        <f t="shared" si="1"/>
        <v>0</v>
      </c>
      <c r="R15" s="76">
        <f t="shared" si="2"/>
        <v>0</v>
      </c>
      <c r="S15" s="76">
        <f t="shared" si="3"/>
        <v>0</v>
      </c>
      <c r="T15" s="76">
        <f t="shared" si="4"/>
        <v>0</v>
      </c>
      <c r="U15" s="76">
        <f t="shared" si="5"/>
        <v>1</v>
      </c>
      <c r="V15" s="76">
        <f t="shared" si="6"/>
        <v>0</v>
      </c>
      <c r="W15" s="76">
        <f t="shared" si="7"/>
        <v>0</v>
      </c>
      <c r="X15" s="9"/>
      <c r="Y15" s="113" t="s">
        <v>12</v>
      </c>
      <c r="Z15" s="114">
        <f>(Stunden_1*24)*Stundenlohn_1</f>
        <v>0</v>
      </c>
      <c r="AA15" s="181"/>
      <c r="AB15" s="181"/>
      <c r="AC15" s="181"/>
      <c r="AD15" s="34" t="s">
        <v>1</v>
      </c>
      <c r="AE15" s="35">
        <f>Ostersonntag_1-2</f>
        <v>42454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42372</v>
      </c>
      <c r="C16" s="64"/>
      <c r="D16" s="64"/>
      <c r="E16" s="64"/>
      <c r="F16" s="64"/>
      <c r="G16" s="121"/>
      <c r="H16" s="89"/>
      <c r="I16" s="141">
        <f t="shared" si="8"/>
        <v>0</v>
      </c>
      <c r="J16" s="196"/>
      <c r="K16" s="197"/>
      <c r="L16" s="197"/>
      <c r="M16" s="197"/>
      <c r="N16" s="198"/>
      <c r="O16" s="71"/>
      <c r="P16" s="76">
        <f t="shared" si="0"/>
        <v>1</v>
      </c>
      <c r="Q16" s="76">
        <f t="shared" si="1"/>
        <v>0</v>
      </c>
      <c r="R16" s="76">
        <f t="shared" si="2"/>
        <v>0</v>
      </c>
      <c r="S16" s="76">
        <f t="shared" si="3"/>
        <v>0</v>
      </c>
      <c r="T16" s="76">
        <f t="shared" si="4"/>
        <v>0</v>
      </c>
      <c r="U16" s="76">
        <f t="shared" si="5"/>
        <v>0</v>
      </c>
      <c r="V16" s="76">
        <f t="shared" si="6"/>
        <v>0</v>
      </c>
      <c r="W16" s="76">
        <f t="shared" si="7"/>
        <v>0</v>
      </c>
      <c r="X16" s="9"/>
      <c r="Y16" s="113"/>
      <c r="Z16" s="114"/>
      <c r="AA16" s="181"/>
      <c r="AB16" s="181"/>
      <c r="AC16" s="181"/>
      <c r="AD16" s="34" t="s">
        <v>3</v>
      </c>
      <c r="AE16" s="35">
        <f>Ostersonntag_1+1</f>
        <v>42457</v>
      </c>
      <c r="AF16" s="36">
        <v>125</v>
      </c>
    </row>
    <row r="17" spans="2:32" ht="21" customHeight="1">
      <c r="B17" s="18">
        <f t="shared" si="9"/>
        <v>42373</v>
      </c>
      <c r="C17" s="64"/>
      <c r="D17" s="64"/>
      <c r="E17" s="64"/>
      <c r="F17" s="64"/>
      <c r="G17" s="121"/>
      <c r="H17" s="89"/>
      <c r="I17" s="141">
        <f t="shared" si="8"/>
        <v>0</v>
      </c>
      <c r="J17" s="196"/>
      <c r="K17" s="197"/>
      <c r="L17" s="197"/>
      <c r="M17" s="197"/>
      <c r="N17" s="198"/>
      <c r="O17" s="71"/>
      <c r="P17" s="76">
        <f t="shared" si="0"/>
        <v>0</v>
      </c>
      <c r="Q17" s="76">
        <f t="shared" si="1"/>
        <v>0</v>
      </c>
      <c r="R17" s="76">
        <f t="shared" si="2"/>
        <v>0</v>
      </c>
      <c r="S17" s="76">
        <f t="shared" si="3"/>
        <v>0</v>
      </c>
      <c r="T17" s="76">
        <f t="shared" si="4"/>
        <v>0</v>
      </c>
      <c r="U17" s="76">
        <f t="shared" si="5"/>
        <v>0</v>
      </c>
      <c r="V17" s="76">
        <f t="shared" si="6"/>
        <v>0</v>
      </c>
      <c r="W17" s="76">
        <f t="shared" si="7"/>
        <v>0</v>
      </c>
      <c r="X17" s="9"/>
      <c r="Y17" s="113"/>
      <c r="Z17" s="114"/>
      <c r="AA17" s="181"/>
      <c r="AB17" s="181"/>
      <c r="AC17" s="181"/>
      <c r="AD17" s="34" t="s">
        <v>6</v>
      </c>
      <c r="AE17" s="35">
        <f>DATE(AE12,5,1)</f>
        <v>42491</v>
      </c>
      <c r="AF17" s="36">
        <v>150</v>
      </c>
    </row>
    <row r="18" spans="2:32" ht="21" customHeight="1">
      <c r="B18" s="18">
        <f t="shared" si="9"/>
        <v>42374</v>
      </c>
      <c r="C18" s="64"/>
      <c r="D18" s="64"/>
      <c r="E18" s="64"/>
      <c r="F18" s="64"/>
      <c r="G18" s="121"/>
      <c r="H18" s="89"/>
      <c r="I18" s="141">
        <f t="shared" si="8"/>
        <v>0</v>
      </c>
      <c r="J18" s="196"/>
      <c r="K18" s="197"/>
      <c r="L18" s="197"/>
      <c r="M18" s="197"/>
      <c r="N18" s="198"/>
      <c r="O18" s="71"/>
      <c r="P18" s="76">
        <f t="shared" si="0"/>
        <v>0</v>
      </c>
      <c r="Q18" s="76">
        <f t="shared" si="1"/>
        <v>0</v>
      </c>
      <c r="R18" s="76">
        <f t="shared" si="2"/>
        <v>0</v>
      </c>
      <c r="S18" s="76">
        <f t="shared" si="3"/>
        <v>0</v>
      </c>
      <c r="T18" s="76">
        <f t="shared" si="4"/>
        <v>0</v>
      </c>
      <c r="U18" s="76">
        <f t="shared" si="5"/>
        <v>0</v>
      </c>
      <c r="V18" s="76">
        <f t="shared" si="6"/>
        <v>1</v>
      </c>
      <c r="W18" s="76">
        <f t="shared" si="7"/>
        <v>0</v>
      </c>
      <c r="X18" s="9"/>
      <c r="Y18" s="113"/>
      <c r="Z18" s="114"/>
      <c r="AA18" s="181"/>
      <c r="AB18" s="181"/>
      <c r="AC18" s="181"/>
      <c r="AD18" s="34" t="s">
        <v>7</v>
      </c>
      <c r="AE18" s="35">
        <f>Ostersonntag_1+39</f>
        <v>42495</v>
      </c>
      <c r="AF18" s="36">
        <v>125</v>
      </c>
    </row>
    <row r="19" spans="2:32" ht="21" customHeight="1">
      <c r="B19" s="18">
        <f t="shared" si="9"/>
        <v>42375</v>
      </c>
      <c r="C19" s="64"/>
      <c r="D19" s="64"/>
      <c r="E19" s="64"/>
      <c r="F19" s="64"/>
      <c r="G19" s="121"/>
      <c r="H19" s="89"/>
      <c r="I19" s="141">
        <f t="shared" si="8"/>
        <v>0</v>
      </c>
      <c r="J19" s="196"/>
      <c r="K19" s="197"/>
      <c r="L19" s="197"/>
      <c r="M19" s="197"/>
      <c r="N19" s="198"/>
      <c r="O19" s="71"/>
      <c r="P19" s="76">
        <f t="shared" si="0"/>
        <v>0</v>
      </c>
      <c r="Q19" s="76">
        <f t="shared" si="1"/>
        <v>1</v>
      </c>
      <c r="R19" s="76">
        <f t="shared" si="2"/>
        <v>0</v>
      </c>
      <c r="S19" s="76">
        <f t="shared" si="3"/>
        <v>0</v>
      </c>
      <c r="T19" s="76">
        <f t="shared" si="4"/>
        <v>0</v>
      </c>
      <c r="U19" s="76">
        <f t="shared" si="5"/>
        <v>0</v>
      </c>
      <c r="V19" s="76">
        <f t="shared" si="6"/>
        <v>0</v>
      </c>
      <c r="W19" s="76">
        <f t="shared" si="7"/>
        <v>0</v>
      </c>
      <c r="X19" s="9"/>
      <c r="Y19" s="23"/>
      <c r="Z19" s="114"/>
      <c r="AA19" s="181"/>
      <c r="AB19" s="181"/>
      <c r="AC19" s="181"/>
      <c r="AD19" s="34" t="s">
        <v>8</v>
      </c>
      <c r="AE19" s="35">
        <f>Ostersonntag_1+50</f>
        <v>42506</v>
      </c>
      <c r="AF19" s="36">
        <v>125</v>
      </c>
    </row>
    <row r="20" spans="2:32" ht="21" customHeight="1">
      <c r="B20" s="18">
        <f t="shared" si="9"/>
        <v>42376</v>
      </c>
      <c r="C20" s="64"/>
      <c r="D20" s="64"/>
      <c r="E20" s="64"/>
      <c r="F20" s="64"/>
      <c r="G20" s="121"/>
      <c r="H20" s="89"/>
      <c r="I20" s="141">
        <f t="shared" si="8"/>
        <v>0</v>
      </c>
      <c r="J20" s="196"/>
      <c r="K20" s="197"/>
      <c r="L20" s="197"/>
      <c r="M20" s="197"/>
      <c r="N20" s="198"/>
      <c r="O20" s="71"/>
      <c r="P20" s="76">
        <f t="shared" si="0"/>
        <v>0</v>
      </c>
      <c r="Q20" s="76">
        <f t="shared" si="1"/>
        <v>0</v>
      </c>
      <c r="R20" s="76">
        <f t="shared" si="2"/>
        <v>0</v>
      </c>
      <c r="S20" s="76">
        <f t="shared" si="3"/>
        <v>0</v>
      </c>
      <c r="T20" s="76">
        <f t="shared" si="4"/>
        <v>0</v>
      </c>
      <c r="U20" s="76">
        <f t="shared" si="5"/>
        <v>0</v>
      </c>
      <c r="V20" s="76">
        <f t="shared" si="6"/>
        <v>0</v>
      </c>
      <c r="W20" s="76">
        <f t="shared" si="7"/>
        <v>0</v>
      </c>
      <c r="X20" s="9"/>
      <c r="Y20" s="23"/>
      <c r="Z20" s="114"/>
      <c r="AA20" s="181"/>
      <c r="AB20" s="181"/>
      <c r="AC20" s="181"/>
      <c r="AD20" s="34" t="s">
        <v>9</v>
      </c>
      <c r="AE20" s="35">
        <f>DATE(AE12,10,3)</f>
        <v>42646</v>
      </c>
      <c r="AF20" s="36">
        <v>125</v>
      </c>
    </row>
    <row r="21" spans="2:32" ht="21" customHeight="1">
      <c r="B21" s="18">
        <f t="shared" si="9"/>
        <v>42377</v>
      </c>
      <c r="C21" s="64"/>
      <c r="D21" s="64"/>
      <c r="E21" s="64"/>
      <c r="F21" s="64"/>
      <c r="G21" s="121"/>
      <c r="H21" s="89"/>
      <c r="I21" s="141">
        <f t="shared" si="8"/>
        <v>0</v>
      </c>
      <c r="J21" s="196"/>
      <c r="K21" s="197"/>
      <c r="L21" s="197"/>
      <c r="M21" s="197"/>
      <c r="N21" s="198"/>
      <c r="O21" s="71"/>
      <c r="P21" s="76">
        <f t="shared" si="0"/>
        <v>0</v>
      </c>
      <c r="Q21" s="76">
        <f t="shared" si="1"/>
        <v>0</v>
      </c>
      <c r="R21" s="76">
        <f t="shared" si="2"/>
        <v>0</v>
      </c>
      <c r="S21" s="76">
        <f t="shared" si="3"/>
        <v>0</v>
      </c>
      <c r="T21" s="76">
        <f t="shared" si="4"/>
        <v>0</v>
      </c>
      <c r="U21" s="76">
        <f t="shared" si="5"/>
        <v>0</v>
      </c>
      <c r="V21" s="76">
        <f t="shared" si="6"/>
        <v>0</v>
      </c>
      <c r="W21" s="76">
        <f t="shared" si="7"/>
        <v>0</v>
      </c>
      <c r="X21" s="9"/>
      <c r="Y21" s="24"/>
      <c r="Z21" s="25"/>
      <c r="AA21" s="181"/>
      <c r="AB21" s="181"/>
      <c r="AC21" s="181"/>
      <c r="AD21" s="37" t="s">
        <v>22</v>
      </c>
      <c r="AE21" s="43">
        <f>DATE(AE12,12,24)</f>
        <v>42728</v>
      </c>
      <c r="AF21" s="36">
        <v>150</v>
      </c>
    </row>
    <row r="22" spans="2:32" ht="21" customHeight="1">
      <c r="B22" s="18">
        <f t="shared" si="9"/>
        <v>42378</v>
      </c>
      <c r="C22" s="64"/>
      <c r="D22" s="64"/>
      <c r="E22" s="64"/>
      <c r="F22" s="64"/>
      <c r="G22" s="121"/>
      <c r="H22" s="89"/>
      <c r="I22" s="141">
        <f t="shared" si="8"/>
        <v>0</v>
      </c>
      <c r="J22" s="196"/>
      <c r="K22" s="197"/>
      <c r="L22" s="197"/>
      <c r="M22" s="197"/>
      <c r="N22" s="198"/>
      <c r="O22" s="71"/>
      <c r="P22" s="76">
        <f t="shared" si="0"/>
        <v>0</v>
      </c>
      <c r="Q22" s="76">
        <f t="shared" si="1"/>
        <v>0</v>
      </c>
      <c r="R22" s="76">
        <f t="shared" si="2"/>
        <v>0</v>
      </c>
      <c r="S22" s="76">
        <f t="shared" si="3"/>
        <v>0</v>
      </c>
      <c r="T22" s="76">
        <f t="shared" si="4"/>
        <v>0</v>
      </c>
      <c r="U22" s="76">
        <f t="shared" si="5"/>
        <v>1</v>
      </c>
      <c r="V22" s="76">
        <f t="shared" si="6"/>
        <v>0</v>
      </c>
      <c r="W22" s="76">
        <f t="shared" si="7"/>
        <v>0</v>
      </c>
      <c r="X22" s="9"/>
      <c r="Y22" s="24"/>
      <c r="Z22" s="25"/>
      <c r="AA22" s="181"/>
      <c r="AB22" s="181"/>
      <c r="AC22" s="181"/>
      <c r="AD22" s="34" t="s">
        <v>10</v>
      </c>
      <c r="AE22" s="35">
        <f>DATE(AE12,12,25)</f>
        <v>42729</v>
      </c>
      <c r="AF22" s="36">
        <v>150</v>
      </c>
    </row>
    <row r="23" spans="2:32" ht="21" customHeight="1">
      <c r="B23" s="18">
        <f t="shared" si="9"/>
        <v>42379</v>
      </c>
      <c r="C23" s="64"/>
      <c r="D23" s="64"/>
      <c r="E23" s="64"/>
      <c r="F23" s="64"/>
      <c r="G23" s="121"/>
      <c r="H23" s="89"/>
      <c r="I23" s="141">
        <f t="shared" si="8"/>
        <v>0</v>
      </c>
      <c r="J23" s="196"/>
      <c r="K23" s="197"/>
      <c r="L23" s="197"/>
      <c r="M23" s="197"/>
      <c r="N23" s="198"/>
      <c r="O23" s="71"/>
      <c r="P23" s="76">
        <f t="shared" si="0"/>
        <v>1</v>
      </c>
      <c r="Q23" s="76">
        <f t="shared" si="1"/>
        <v>0</v>
      </c>
      <c r="R23" s="76">
        <f t="shared" si="2"/>
        <v>0</v>
      </c>
      <c r="S23" s="76">
        <f t="shared" si="3"/>
        <v>0</v>
      </c>
      <c r="T23" s="76">
        <f t="shared" si="4"/>
        <v>0</v>
      </c>
      <c r="U23" s="76">
        <f t="shared" si="5"/>
        <v>0</v>
      </c>
      <c r="V23" s="76">
        <f t="shared" si="6"/>
        <v>0</v>
      </c>
      <c r="W23" s="76">
        <f t="shared" si="7"/>
        <v>0</v>
      </c>
      <c r="X23" s="9"/>
      <c r="Y23" s="24"/>
      <c r="Z23" s="25"/>
      <c r="AA23" s="181"/>
      <c r="AB23" s="181"/>
      <c r="AC23" s="181"/>
      <c r="AD23" s="34" t="s">
        <v>11</v>
      </c>
      <c r="AE23" s="35">
        <f>DATE(AE12,12,26)</f>
        <v>42730</v>
      </c>
      <c r="AF23" s="36">
        <v>150</v>
      </c>
    </row>
    <row r="24" spans="2:32" ht="21" customHeight="1">
      <c r="B24" s="18">
        <f t="shared" si="9"/>
        <v>42380</v>
      </c>
      <c r="C24" s="64"/>
      <c r="D24" s="64"/>
      <c r="E24" s="64"/>
      <c r="F24" s="64"/>
      <c r="G24" s="121"/>
      <c r="H24" s="89"/>
      <c r="I24" s="141">
        <f t="shared" si="8"/>
        <v>0</v>
      </c>
      <c r="J24" s="196"/>
      <c r="K24" s="197"/>
      <c r="L24" s="197"/>
      <c r="M24" s="197"/>
      <c r="N24" s="198"/>
      <c r="O24" s="71"/>
      <c r="P24" s="76">
        <f t="shared" si="0"/>
        <v>0</v>
      </c>
      <c r="Q24" s="76">
        <f t="shared" si="1"/>
        <v>0</v>
      </c>
      <c r="R24" s="76">
        <f t="shared" si="2"/>
        <v>0</v>
      </c>
      <c r="S24" s="76">
        <f t="shared" si="3"/>
        <v>0</v>
      </c>
      <c r="T24" s="76">
        <f t="shared" si="4"/>
        <v>0</v>
      </c>
      <c r="U24" s="76">
        <f t="shared" si="5"/>
        <v>0</v>
      </c>
      <c r="V24" s="76">
        <f t="shared" si="6"/>
        <v>0</v>
      </c>
      <c r="W24" s="76">
        <f t="shared" si="7"/>
        <v>0</v>
      </c>
      <c r="X24" s="9"/>
      <c r="Y24" s="24"/>
      <c r="Z24" s="25"/>
      <c r="AA24" s="181"/>
      <c r="AB24" s="181"/>
      <c r="AC24" s="181"/>
      <c r="AD24" s="40" t="s">
        <v>23</v>
      </c>
      <c r="AE24" s="61">
        <f>DATE(AE12,12,31)</f>
        <v>42735</v>
      </c>
      <c r="AF24" s="50">
        <v>125</v>
      </c>
    </row>
    <row r="25" spans="2:29" ht="21" customHeight="1">
      <c r="B25" s="18">
        <f t="shared" si="9"/>
        <v>42381</v>
      </c>
      <c r="C25" s="64"/>
      <c r="D25" s="64"/>
      <c r="E25" s="64"/>
      <c r="F25" s="64"/>
      <c r="G25" s="121"/>
      <c r="H25" s="89"/>
      <c r="I25" s="141">
        <f t="shared" si="8"/>
        <v>0</v>
      </c>
      <c r="J25" s="196"/>
      <c r="K25" s="197"/>
      <c r="L25" s="197"/>
      <c r="M25" s="197"/>
      <c r="N25" s="198"/>
      <c r="O25" s="71"/>
      <c r="P25" s="76">
        <f t="shared" si="0"/>
        <v>0</v>
      </c>
      <c r="Q25" s="76">
        <f t="shared" si="1"/>
        <v>0</v>
      </c>
      <c r="R25" s="76">
        <f t="shared" si="2"/>
        <v>0</v>
      </c>
      <c r="S25" s="76">
        <f t="shared" si="3"/>
        <v>0</v>
      </c>
      <c r="T25" s="76">
        <f t="shared" si="4"/>
        <v>0</v>
      </c>
      <c r="U25" s="76">
        <f t="shared" si="5"/>
        <v>0</v>
      </c>
      <c r="V25" s="76">
        <f t="shared" si="6"/>
        <v>0</v>
      </c>
      <c r="W25" s="76">
        <f t="shared" si="7"/>
        <v>0</v>
      </c>
      <c r="X25" s="9"/>
      <c r="Y25" s="24"/>
      <c r="Z25" s="25"/>
      <c r="AA25" s="181"/>
      <c r="AB25" s="181"/>
      <c r="AC25" s="181"/>
    </row>
    <row r="26" spans="2:32" ht="21" customHeight="1">
      <c r="B26" s="18">
        <f t="shared" si="9"/>
        <v>42382</v>
      </c>
      <c r="C26" s="64"/>
      <c r="D26" s="64"/>
      <c r="E26" s="64"/>
      <c r="F26" s="64"/>
      <c r="G26" s="121"/>
      <c r="H26" s="89"/>
      <c r="I26" s="141">
        <f t="shared" si="8"/>
        <v>0</v>
      </c>
      <c r="J26" s="196"/>
      <c r="K26" s="197"/>
      <c r="L26" s="197"/>
      <c r="M26" s="197"/>
      <c r="N26" s="198"/>
      <c r="O26" s="71"/>
      <c r="P26" s="76">
        <f t="shared" si="0"/>
        <v>0</v>
      </c>
      <c r="Q26" s="76">
        <f t="shared" si="1"/>
        <v>0</v>
      </c>
      <c r="R26" s="76">
        <f t="shared" si="2"/>
        <v>0</v>
      </c>
      <c r="S26" s="76">
        <f t="shared" si="3"/>
        <v>0</v>
      </c>
      <c r="T26" s="76">
        <f t="shared" si="4"/>
        <v>0</v>
      </c>
      <c r="U26" s="76">
        <f t="shared" si="5"/>
        <v>0</v>
      </c>
      <c r="V26" s="76">
        <f t="shared" si="6"/>
        <v>0</v>
      </c>
      <c r="W26" s="76">
        <f t="shared" si="7"/>
        <v>0</v>
      </c>
      <c r="X26" s="9"/>
      <c r="Y26" s="24"/>
      <c r="Z26" s="25"/>
      <c r="AA26" s="181"/>
      <c r="AB26" s="181"/>
      <c r="AC26" s="181"/>
      <c r="AD26" s="80" t="s">
        <v>31</v>
      </c>
      <c r="AE26" s="81">
        <f>YEAR(Beginndatum_1)</f>
        <v>2016</v>
      </c>
      <c r="AF26" s="82" t="s">
        <v>26</v>
      </c>
    </row>
    <row r="27" spans="2:34" ht="21" customHeight="1">
      <c r="B27" s="18">
        <f t="shared" si="9"/>
        <v>42383</v>
      </c>
      <c r="C27" s="64"/>
      <c r="D27" s="64"/>
      <c r="E27" s="64"/>
      <c r="F27" s="64"/>
      <c r="G27" s="121"/>
      <c r="H27" s="89"/>
      <c r="I27" s="141">
        <f t="shared" si="8"/>
        <v>0</v>
      </c>
      <c r="J27" s="196"/>
      <c r="K27" s="197"/>
      <c r="L27" s="197"/>
      <c r="M27" s="197"/>
      <c r="N27" s="198"/>
      <c r="O27" s="71"/>
      <c r="P27" s="76">
        <f t="shared" si="0"/>
        <v>0</v>
      </c>
      <c r="Q27" s="76">
        <f t="shared" si="1"/>
        <v>0</v>
      </c>
      <c r="R27" s="76">
        <f t="shared" si="2"/>
        <v>0</v>
      </c>
      <c r="S27" s="76">
        <f t="shared" si="3"/>
        <v>0</v>
      </c>
      <c r="T27" s="76">
        <f t="shared" si="4"/>
        <v>0</v>
      </c>
      <c r="U27" s="76">
        <f t="shared" si="5"/>
        <v>0</v>
      </c>
      <c r="V27" s="76">
        <f t="shared" si="6"/>
        <v>0</v>
      </c>
      <c r="W27" s="76">
        <f t="shared" si="7"/>
        <v>0</v>
      </c>
      <c r="X27" s="9"/>
      <c r="Y27" s="24"/>
      <c r="Z27" s="25"/>
      <c r="AA27" s="181"/>
      <c r="AB27" s="181"/>
      <c r="AC27" s="181"/>
      <c r="AD27" s="205" t="s">
        <v>37</v>
      </c>
      <c r="AE27" s="206"/>
      <c r="AF27" s="207"/>
      <c r="AH27" s="2" t="s">
        <v>36</v>
      </c>
    </row>
    <row r="28" spans="2:32" ht="21" customHeight="1">
      <c r="B28" s="18">
        <f t="shared" si="9"/>
        <v>42384</v>
      </c>
      <c r="C28" s="64"/>
      <c r="D28" s="64"/>
      <c r="E28" s="64"/>
      <c r="F28" s="64"/>
      <c r="G28" s="121"/>
      <c r="H28" s="89"/>
      <c r="I28" s="141">
        <f t="shared" si="8"/>
        <v>0</v>
      </c>
      <c r="J28" s="196"/>
      <c r="K28" s="197"/>
      <c r="L28" s="197"/>
      <c r="M28" s="197"/>
      <c r="N28" s="198"/>
      <c r="O28" s="71"/>
      <c r="P28" s="76">
        <f t="shared" si="0"/>
        <v>0</v>
      </c>
      <c r="Q28" s="76">
        <f t="shared" si="1"/>
        <v>0</v>
      </c>
      <c r="R28" s="76">
        <f t="shared" si="2"/>
        <v>0</v>
      </c>
      <c r="S28" s="76">
        <f t="shared" si="3"/>
        <v>0</v>
      </c>
      <c r="T28" s="76">
        <f t="shared" si="4"/>
        <v>0</v>
      </c>
      <c r="U28" s="76">
        <f t="shared" si="5"/>
        <v>0</v>
      </c>
      <c r="V28" s="76">
        <f t="shared" si="6"/>
        <v>0</v>
      </c>
      <c r="W28" s="76">
        <f t="shared" si="7"/>
        <v>0</v>
      </c>
      <c r="X28" s="9"/>
      <c r="Y28" s="24"/>
      <c r="Z28" s="25"/>
      <c r="AA28" s="181"/>
      <c r="AB28" s="181"/>
      <c r="AC28" s="181"/>
      <c r="AD28" s="208"/>
      <c r="AE28" s="209"/>
      <c r="AF28" s="210"/>
    </row>
    <row r="29" spans="2:32" ht="21" customHeight="1">
      <c r="B29" s="18">
        <f t="shared" si="9"/>
        <v>42385</v>
      </c>
      <c r="C29" s="64"/>
      <c r="D29" s="64"/>
      <c r="E29" s="64"/>
      <c r="F29" s="64"/>
      <c r="G29" s="121"/>
      <c r="H29" s="89"/>
      <c r="I29" s="141">
        <f t="shared" si="8"/>
        <v>0</v>
      </c>
      <c r="J29" s="196"/>
      <c r="K29" s="197"/>
      <c r="L29" s="197"/>
      <c r="M29" s="197"/>
      <c r="N29" s="198"/>
      <c r="O29" s="71"/>
      <c r="P29" s="76">
        <f t="shared" si="0"/>
        <v>0</v>
      </c>
      <c r="Q29" s="76">
        <f t="shared" si="1"/>
        <v>0</v>
      </c>
      <c r="R29" s="76">
        <f t="shared" si="2"/>
        <v>0</v>
      </c>
      <c r="S29" s="76">
        <f t="shared" si="3"/>
        <v>0</v>
      </c>
      <c r="T29" s="76">
        <f t="shared" si="4"/>
        <v>0</v>
      </c>
      <c r="U29" s="76">
        <f t="shared" si="5"/>
        <v>1</v>
      </c>
      <c r="V29" s="76">
        <f t="shared" si="6"/>
        <v>0</v>
      </c>
      <c r="W29" s="76">
        <f t="shared" si="7"/>
        <v>0</v>
      </c>
      <c r="X29" s="9"/>
      <c r="Y29" s="24"/>
      <c r="Z29" s="25"/>
      <c r="AA29" s="181"/>
      <c r="AB29" s="181"/>
      <c r="AC29" s="181"/>
      <c r="AD29" s="199" t="s">
        <v>38</v>
      </c>
      <c r="AE29" s="200"/>
      <c r="AF29" s="201"/>
    </row>
    <row r="30" spans="2:32" ht="21" customHeight="1">
      <c r="B30" s="18">
        <f t="shared" si="9"/>
        <v>42386</v>
      </c>
      <c r="C30" s="64"/>
      <c r="D30" s="64"/>
      <c r="E30" s="64"/>
      <c r="F30" s="64"/>
      <c r="G30" s="121"/>
      <c r="H30" s="89"/>
      <c r="I30" s="141">
        <f t="shared" si="8"/>
        <v>0</v>
      </c>
      <c r="J30" s="196"/>
      <c r="K30" s="197"/>
      <c r="L30" s="197"/>
      <c r="M30" s="197"/>
      <c r="N30" s="198"/>
      <c r="O30" s="71"/>
      <c r="P30" s="76">
        <f t="shared" si="0"/>
        <v>1</v>
      </c>
      <c r="Q30" s="76">
        <f t="shared" si="1"/>
        <v>0</v>
      </c>
      <c r="R30" s="76">
        <f t="shared" si="2"/>
        <v>0</v>
      </c>
      <c r="S30" s="76">
        <f t="shared" si="3"/>
        <v>0</v>
      </c>
      <c r="T30" s="76">
        <f t="shared" si="4"/>
        <v>0</v>
      </c>
      <c r="U30" s="76">
        <f t="shared" si="5"/>
        <v>0</v>
      </c>
      <c r="V30" s="76">
        <f t="shared" si="6"/>
        <v>0</v>
      </c>
      <c r="W30" s="76">
        <f t="shared" si="7"/>
        <v>0</v>
      </c>
      <c r="X30" s="9"/>
      <c r="Y30" s="24"/>
      <c r="Z30" s="25"/>
      <c r="AA30" s="181"/>
      <c r="AB30" s="181"/>
      <c r="AC30" s="181"/>
      <c r="AD30" s="202"/>
      <c r="AE30" s="203"/>
      <c r="AF30" s="204"/>
    </row>
    <row r="31" spans="2:32" ht="21" customHeight="1">
      <c r="B31" s="18">
        <f t="shared" si="9"/>
        <v>42387</v>
      </c>
      <c r="C31" s="64"/>
      <c r="D31" s="64"/>
      <c r="E31" s="64"/>
      <c r="F31" s="64"/>
      <c r="G31" s="121"/>
      <c r="H31" s="89"/>
      <c r="I31" s="141">
        <f t="shared" si="8"/>
        <v>0</v>
      </c>
      <c r="J31" s="196"/>
      <c r="K31" s="197"/>
      <c r="L31" s="197"/>
      <c r="M31" s="197"/>
      <c r="N31" s="198"/>
      <c r="O31" s="71"/>
      <c r="P31" s="76">
        <f t="shared" si="0"/>
        <v>0</v>
      </c>
      <c r="Q31" s="76">
        <f t="shared" si="1"/>
        <v>0</v>
      </c>
      <c r="R31" s="76">
        <f t="shared" si="2"/>
        <v>0</v>
      </c>
      <c r="S31" s="76">
        <f t="shared" si="3"/>
        <v>0</v>
      </c>
      <c r="T31" s="76">
        <f t="shared" si="4"/>
        <v>0</v>
      </c>
      <c r="U31" s="76">
        <f t="shared" si="5"/>
        <v>0</v>
      </c>
      <c r="V31" s="76">
        <f t="shared" si="6"/>
        <v>0</v>
      </c>
      <c r="W31" s="76">
        <f t="shared" si="7"/>
        <v>0</v>
      </c>
      <c r="X31" s="9"/>
      <c r="Y31" s="24"/>
      <c r="Z31" s="25"/>
      <c r="AA31" s="181"/>
      <c r="AB31" s="181"/>
      <c r="AC31" s="181"/>
      <c r="AD31" s="38" t="s">
        <v>27</v>
      </c>
      <c r="AE31" s="46">
        <v>42375</v>
      </c>
      <c r="AF31" s="33">
        <v>125</v>
      </c>
    </row>
    <row r="32" spans="2:32" ht="21" customHeight="1">
      <c r="B32" s="18">
        <f t="shared" si="9"/>
        <v>42388</v>
      </c>
      <c r="C32" s="64"/>
      <c r="D32" s="64"/>
      <c r="E32" s="64"/>
      <c r="F32" s="64"/>
      <c r="G32" s="121"/>
      <c r="H32" s="89"/>
      <c r="I32" s="141">
        <f t="shared" si="8"/>
        <v>0</v>
      </c>
      <c r="J32" s="196"/>
      <c r="K32" s="197"/>
      <c r="L32" s="197"/>
      <c r="M32" s="197"/>
      <c r="N32" s="198"/>
      <c r="O32" s="71"/>
      <c r="P32" s="76">
        <f t="shared" si="0"/>
        <v>0</v>
      </c>
      <c r="Q32" s="76">
        <f t="shared" si="1"/>
        <v>0</v>
      </c>
      <c r="R32" s="76">
        <f t="shared" si="2"/>
        <v>0</v>
      </c>
      <c r="S32" s="76">
        <f t="shared" si="3"/>
        <v>0</v>
      </c>
      <c r="T32" s="76">
        <f t="shared" si="4"/>
        <v>0</v>
      </c>
      <c r="U32" s="76">
        <f t="shared" si="5"/>
        <v>0</v>
      </c>
      <c r="V32" s="76">
        <f t="shared" si="6"/>
        <v>0</v>
      </c>
      <c r="W32" s="76">
        <f t="shared" si="7"/>
        <v>0</v>
      </c>
      <c r="X32" s="9"/>
      <c r="Y32" s="24"/>
      <c r="Z32" s="25"/>
      <c r="AA32" s="181"/>
      <c r="AB32" s="181"/>
      <c r="AC32" s="181"/>
      <c r="AD32" s="37" t="s">
        <v>28</v>
      </c>
      <c r="AE32" s="47">
        <v>42516</v>
      </c>
      <c r="AF32" s="36">
        <v>125</v>
      </c>
    </row>
    <row r="33" spans="2:32" ht="21" customHeight="1">
      <c r="B33" s="18">
        <f t="shared" si="9"/>
        <v>42389</v>
      </c>
      <c r="C33" s="64"/>
      <c r="D33" s="64"/>
      <c r="E33" s="64"/>
      <c r="F33" s="64"/>
      <c r="G33" s="121"/>
      <c r="H33" s="89"/>
      <c r="I33" s="141">
        <f t="shared" si="8"/>
        <v>0</v>
      </c>
      <c r="J33" s="196"/>
      <c r="K33" s="197"/>
      <c r="L33" s="197"/>
      <c r="M33" s="197"/>
      <c r="N33" s="198"/>
      <c r="O33" s="71"/>
      <c r="P33" s="76">
        <f t="shared" si="0"/>
        <v>0</v>
      </c>
      <c r="Q33" s="76">
        <f t="shared" si="1"/>
        <v>0</v>
      </c>
      <c r="R33" s="76">
        <f t="shared" si="2"/>
        <v>0</v>
      </c>
      <c r="S33" s="76">
        <f t="shared" si="3"/>
        <v>0</v>
      </c>
      <c r="T33" s="76">
        <f t="shared" si="4"/>
        <v>0</v>
      </c>
      <c r="U33" s="76">
        <f t="shared" si="5"/>
        <v>0</v>
      </c>
      <c r="V33" s="76">
        <f t="shared" si="6"/>
        <v>0</v>
      </c>
      <c r="W33" s="76">
        <f t="shared" si="7"/>
        <v>0</v>
      </c>
      <c r="X33" s="9"/>
      <c r="Y33" s="24"/>
      <c r="Z33" s="25"/>
      <c r="AA33" s="181"/>
      <c r="AB33" s="181"/>
      <c r="AC33" s="181"/>
      <c r="AD33" s="37" t="s">
        <v>34</v>
      </c>
      <c r="AE33" s="47">
        <v>42590</v>
      </c>
      <c r="AF33" s="36">
        <v>125</v>
      </c>
    </row>
    <row r="34" spans="2:32" ht="21" customHeight="1">
      <c r="B34" s="18">
        <f t="shared" si="9"/>
        <v>42390</v>
      </c>
      <c r="C34" s="64"/>
      <c r="D34" s="64"/>
      <c r="E34" s="64"/>
      <c r="F34" s="64"/>
      <c r="G34" s="121"/>
      <c r="H34" s="89"/>
      <c r="I34" s="141">
        <f t="shared" si="8"/>
        <v>0</v>
      </c>
      <c r="J34" s="196"/>
      <c r="K34" s="197"/>
      <c r="L34" s="197"/>
      <c r="M34" s="197"/>
      <c r="N34" s="198"/>
      <c r="O34" s="71"/>
      <c r="P34" s="76">
        <f t="shared" si="0"/>
        <v>0</v>
      </c>
      <c r="Q34" s="76">
        <f t="shared" si="1"/>
        <v>0</v>
      </c>
      <c r="R34" s="76">
        <f t="shared" si="2"/>
        <v>0</v>
      </c>
      <c r="S34" s="76">
        <f t="shared" si="3"/>
        <v>0</v>
      </c>
      <c r="T34" s="76">
        <f t="shared" si="4"/>
        <v>0</v>
      </c>
      <c r="U34" s="76">
        <f t="shared" si="5"/>
        <v>0</v>
      </c>
      <c r="V34" s="76">
        <f t="shared" si="6"/>
        <v>0</v>
      </c>
      <c r="W34" s="76">
        <f t="shared" si="7"/>
        <v>0</v>
      </c>
      <c r="X34" s="9"/>
      <c r="Y34" s="24"/>
      <c r="Z34" s="25"/>
      <c r="AA34" s="181"/>
      <c r="AB34" s="181"/>
      <c r="AC34" s="181"/>
      <c r="AD34" s="37" t="s">
        <v>29</v>
      </c>
      <c r="AE34" s="47">
        <v>42597</v>
      </c>
      <c r="AF34" s="36">
        <v>125</v>
      </c>
    </row>
    <row r="35" spans="2:32" ht="21" customHeight="1">
      <c r="B35" s="18">
        <f t="shared" si="9"/>
        <v>42391</v>
      </c>
      <c r="C35" s="64"/>
      <c r="D35" s="64"/>
      <c r="E35" s="64"/>
      <c r="F35" s="64"/>
      <c r="G35" s="121"/>
      <c r="H35" s="89"/>
      <c r="I35" s="141">
        <f t="shared" si="8"/>
        <v>0</v>
      </c>
      <c r="J35" s="196"/>
      <c r="K35" s="197"/>
      <c r="L35" s="197"/>
      <c r="M35" s="197"/>
      <c r="N35" s="198"/>
      <c r="O35" s="71"/>
      <c r="P35" s="76">
        <f t="shared" si="0"/>
        <v>0</v>
      </c>
      <c r="Q35" s="76">
        <f t="shared" si="1"/>
        <v>0</v>
      </c>
      <c r="R35" s="76">
        <f t="shared" si="2"/>
        <v>0</v>
      </c>
      <c r="S35" s="76">
        <f t="shared" si="3"/>
        <v>0</v>
      </c>
      <c r="T35" s="76">
        <f t="shared" si="4"/>
        <v>0</v>
      </c>
      <c r="U35" s="76">
        <f t="shared" si="5"/>
        <v>0</v>
      </c>
      <c r="V35" s="76">
        <f t="shared" si="6"/>
        <v>0</v>
      </c>
      <c r="W35" s="76">
        <f t="shared" si="7"/>
        <v>0</v>
      </c>
      <c r="X35" s="9"/>
      <c r="Y35" s="24"/>
      <c r="Z35" s="25"/>
      <c r="AA35" s="181"/>
      <c r="AB35" s="181"/>
      <c r="AC35" s="181"/>
      <c r="AD35" s="37" t="s">
        <v>33</v>
      </c>
      <c r="AE35" s="48">
        <v>42674</v>
      </c>
      <c r="AF35" s="39">
        <v>125</v>
      </c>
    </row>
    <row r="36" spans="2:32" ht="21" customHeight="1">
      <c r="B36" s="18">
        <f t="shared" si="9"/>
        <v>42392</v>
      </c>
      <c r="C36" s="64"/>
      <c r="D36" s="64"/>
      <c r="E36" s="64"/>
      <c r="F36" s="64"/>
      <c r="G36" s="121"/>
      <c r="H36" s="89"/>
      <c r="I36" s="141">
        <f t="shared" si="8"/>
        <v>0</v>
      </c>
      <c r="J36" s="196"/>
      <c r="K36" s="197"/>
      <c r="L36" s="197"/>
      <c r="M36" s="197"/>
      <c r="N36" s="198"/>
      <c r="O36" s="71"/>
      <c r="P36" s="76">
        <f t="shared" si="0"/>
        <v>0</v>
      </c>
      <c r="Q36" s="76">
        <f t="shared" si="1"/>
        <v>0</v>
      </c>
      <c r="R36" s="76">
        <f t="shared" si="2"/>
        <v>0</v>
      </c>
      <c r="S36" s="76">
        <f t="shared" si="3"/>
        <v>0</v>
      </c>
      <c r="T36" s="76">
        <f t="shared" si="4"/>
        <v>0</v>
      </c>
      <c r="U36" s="76">
        <f t="shared" si="5"/>
        <v>1</v>
      </c>
      <c r="V36" s="76">
        <f t="shared" si="6"/>
        <v>0</v>
      </c>
      <c r="W36" s="76">
        <f t="shared" si="7"/>
        <v>0</v>
      </c>
      <c r="X36" s="9"/>
      <c r="Y36" s="29"/>
      <c r="Z36" s="25"/>
      <c r="AA36" s="181"/>
      <c r="AB36" s="181"/>
      <c r="AC36" s="181"/>
      <c r="AD36" s="37" t="s">
        <v>30</v>
      </c>
      <c r="AE36" s="47">
        <v>42675</v>
      </c>
      <c r="AF36" s="36">
        <v>125</v>
      </c>
    </row>
    <row r="37" spans="2:32" ht="21" customHeight="1">
      <c r="B37" s="18">
        <f t="shared" si="9"/>
        <v>42393</v>
      </c>
      <c r="C37" s="64"/>
      <c r="D37" s="64"/>
      <c r="E37" s="64"/>
      <c r="F37" s="64"/>
      <c r="G37" s="121"/>
      <c r="H37" s="89"/>
      <c r="I37" s="141">
        <f t="shared" si="8"/>
        <v>0</v>
      </c>
      <c r="J37" s="196"/>
      <c r="K37" s="197"/>
      <c r="L37" s="197"/>
      <c r="M37" s="197"/>
      <c r="N37" s="198"/>
      <c r="O37" s="71"/>
      <c r="P37" s="76">
        <f t="shared" si="0"/>
        <v>1</v>
      </c>
      <c r="Q37" s="76">
        <f t="shared" si="1"/>
        <v>0</v>
      </c>
      <c r="R37" s="76">
        <f t="shared" si="2"/>
        <v>0</v>
      </c>
      <c r="S37" s="76">
        <f t="shared" si="3"/>
        <v>0</v>
      </c>
      <c r="T37" s="76">
        <f t="shared" si="4"/>
        <v>0</v>
      </c>
      <c r="U37" s="76">
        <f t="shared" si="5"/>
        <v>0</v>
      </c>
      <c r="V37" s="76">
        <f t="shared" si="6"/>
        <v>0</v>
      </c>
      <c r="W37" s="76">
        <f t="shared" si="7"/>
        <v>0</v>
      </c>
      <c r="X37" s="9"/>
      <c r="Y37" s="29"/>
      <c r="Z37" s="30"/>
      <c r="AA37" s="181"/>
      <c r="AB37" s="181"/>
      <c r="AC37" s="181"/>
      <c r="AD37" s="40" t="s">
        <v>35</v>
      </c>
      <c r="AE37" s="49">
        <v>42690</v>
      </c>
      <c r="AF37" s="41">
        <v>125</v>
      </c>
    </row>
    <row r="38" spans="2:33" ht="21" customHeight="1">
      <c r="B38" s="18">
        <f t="shared" si="9"/>
        <v>42394</v>
      </c>
      <c r="C38" s="64"/>
      <c r="D38" s="64"/>
      <c r="E38" s="64"/>
      <c r="F38" s="64"/>
      <c r="G38" s="121"/>
      <c r="H38" s="89"/>
      <c r="I38" s="141">
        <f t="shared" si="8"/>
        <v>0</v>
      </c>
      <c r="J38" s="196"/>
      <c r="K38" s="197"/>
      <c r="L38" s="197"/>
      <c r="M38" s="197"/>
      <c r="N38" s="198"/>
      <c r="O38" s="71"/>
      <c r="P38" s="76">
        <f t="shared" si="0"/>
        <v>0</v>
      </c>
      <c r="Q38" s="76">
        <f t="shared" si="1"/>
        <v>0</v>
      </c>
      <c r="R38" s="76">
        <f t="shared" si="2"/>
        <v>0</v>
      </c>
      <c r="S38" s="76">
        <f t="shared" si="3"/>
        <v>0</v>
      </c>
      <c r="T38" s="76">
        <f t="shared" si="4"/>
        <v>0</v>
      </c>
      <c r="U38" s="76">
        <f t="shared" si="5"/>
        <v>0</v>
      </c>
      <c r="V38" s="76">
        <f t="shared" si="6"/>
        <v>0</v>
      </c>
      <c r="W38" s="76">
        <f t="shared" si="7"/>
        <v>0</v>
      </c>
      <c r="X38" s="9"/>
      <c r="Y38" s="29"/>
      <c r="Z38" s="25"/>
      <c r="AA38" s="181"/>
      <c r="AB38" s="181"/>
      <c r="AC38" s="181"/>
      <c r="AD38" s="51" t="s">
        <v>2</v>
      </c>
      <c r="AE38" s="52">
        <f>DATE(AE12,3,1)+MOD((255-11*MOD(AE12,19)-21),30)+21+(MOD((255-11*MOD(AE12,19)-21),30)+21&gt;48)+6-MOD(AE12+INT(AE12/4)+MOD((255-11*MOD(AE12,19)-21),30)+21+(MOD((255-11*MOD(AE12,19)-21),30)+21&gt;48)+1,7)</f>
        <v>42456</v>
      </c>
      <c r="AF38" s="53">
        <v>125</v>
      </c>
      <c r="AG38" s="60"/>
    </row>
    <row r="39" spans="2:33" ht="21" customHeight="1">
      <c r="B39" s="18">
        <f t="shared" si="9"/>
        <v>42395</v>
      </c>
      <c r="C39" s="64"/>
      <c r="D39" s="64"/>
      <c r="E39" s="64"/>
      <c r="F39" s="64"/>
      <c r="G39" s="121"/>
      <c r="H39" s="89"/>
      <c r="I39" s="141">
        <f t="shared" si="8"/>
        <v>0</v>
      </c>
      <c r="J39" s="196"/>
      <c r="K39" s="197"/>
      <c r="L39" s="197"/>
      <c r="M39" s="197"/>
      <c r="N39" s="198"/>
      <c r="O39" s="71"/>
      <c r="P39" s="76">
        <f t="shared" si="0"/>
        <v>0</v>
      </c>
      <c r="Q39" s="76">
        <f t="shared" si="1"/>
        <v>0</v>
      </c>
      <c r="R39" s="76">
        <f t="shared" si="2"/>
        <v>0</v>
      </c>
      <c r="S39" s="76">
        <f t="shared" si="3"/>
        <v>0</v>
      </c>
      <c r="T39" s="76">
        <f t="shared" si="4"/>
        <v>0</v>
      </c>
      <c r="U39" s="76">
        <f t="shared" si="5"/>
        <v>0</v>
      </c>
      <c r="V39" s="76">
        <f t="shared" si="6"/>
        <v>0</v>
      </c>
      <c r="W39" s="76">
        <f t="shared" si="7"/>
        <v>0</v>
      </c>
      <c r="X39" s="9"/>
      <c r="Y39" s="24"/>
      <c r="Z39" s="25"/>
      <c r="AA39" s="181"/>
      <c r="AB39" s="181"/>
      <c r="AC39" s="181"/>
      <c r="AD39" s="54" t="s">
        <v>39</v>
      </c>
      <c r="AE39" s="55">
        <f>AE38+49</f>
        <v>42505</v>
      </c>
      <c r="AF39" s="53">
        <v>125</v>
      </c>
      <c r="AG39" s="60"/>
    </row>
    <row r="40" spans="2:33" ht="21" customHeight="1">
      <c r="B40" s="18">
        <f t="shared" si="9"/>
        <v>42396</v>
      </c>
      <c r="C40" s="64"/>
      <c r="D40" s="64"/>
      <c r="E40" s="64"/>
      <c r="F40" s="64"/>
      <c r="G40" s="121"/>
      <c r="H40" s="89"/>
      <c r="I40" s="141">
        <f t="shared" si="8"/>
        <v>0</v>
      </c>
      <c r="J40" s="196"/>
      <c r="K40" s="197"/>
      <c r="L40" s="197"/>
      <c r="M40" s="197"/>
      <c r="N40" s="198"/>
      <c r="O40" s="71"/>
      <c r="P40" s="76">
        <f t="shared" si="0"/>
        <v>0</v>
      </c>
      <c r="Q40" s="76">
        <f t="shared" si="1"/>
        <v>0</v>
      </c>
      <c r="R40" s="76">
        <f t="shared" si="2"/>
        <v>0</v>
      </c>
      <c r="S40" s="76">
        <f t="shared" si="3"/>
        <v>0</v>
      </c>
      <c r="T40" s="76">
        <f t="shared" si="4"/>
        <v>0</v>
      </c>
      <c r="U40" s="76">
        <f t="shared" si="5"/>
        <v>0</v>
      </c>
      <c r="V40" s="76">
        <f t="shared" si="6"/>
        <v>0</v>
      </c>
      <c r="W40" s="76">
        <f t="shared" si="7"/>
        <v>0</v>
      </c>
      <c r="X40" s="9"/>
      <c r="Y40" s="24"/>
      <c r="Z40" s="25"/>
      <c r="AA40" s="181"/>
      <c r="AB40" s="181"/>
      <c r="AC40" s="181"/>
      <c r="AD40" s="59"/>
      <c r="AE40" s="58"/>
      <c r="AF40" s="58"/>
      <c r="AG40" s="58"/>
    </row>
    <row r="41" spans="2:33" ht="21" customHeight="1">
      <c r="B41" s="18">
        <f t="shared" si="9"/>
        <v>42397</v>
      </c>
      <c r="C41" s="64"/>
      <c r="D41" s="64"/>
      <c r="E41" s="64"/>
      <c r="F41" s="64"/>
      <c r="G41" s="121"/>
      <c r="H41" s="89"/>
      <c r="I41" s="141">
        <f t="shared" si="8"/>
        <v>0</v>
      </c>
      <c r="J41" s="196"/>
      <c r="K41" s="197"/>
      <c r="L41" s="197"/>
      <c r="M41" s="197"/>
      <c r="N41" s="198"/>
      <c r="O41" s="71"/>
      <c r="P41" s="76">
        <f t="shared" si="0"/>
        <v>0</v>
      </c>
      <c r="Q41" s="76">
        <f t="shared" si="1"/>
        <v>0</v>
      </c>
      <c r="R41" s="76">
        <f t="shared" si="2"/>
        <v>0</v>
      </c>
      <c r="S41" s="76">
        <f t="shared" si="3"/>
        <v>0</v>
      </c>
      <c r="T41" s="76">
        <f t="shared" si="4"/>
        <v>0</v>
      </c>
      <c r="U41" s="76">
        <f t="shared" si="5"/>
        <v>0</v>
      </c>
      <c r="V41" s="76">
        <f t="shared" si="6"/>
        <v>0</v>
      </c>
      <c r="W41" s="76">
        <f t="shared" si="7"/>
        <v>0</v>
      </c>
      <c r="X41" s="9"/>
      <c r="Y41" s="24"/>
      <c r="Z41" s="25"/>
      <c r="AA41" s="181"/>
      <c r="AB41" s="181"/>
      <c r="AC41" s="181"/>
      <c r="AD41" s="58"/>
      <c r="AE41" s="58"/>
      <c r="AF41" s="58"/>
      <c r="AG41" s="58"/>
    </row>
    <row r="42" spans="2:33" ht="21" customHeight="1">
      <c r="B42" s="18">
        <f t="shared" si="9"/>
        <v>42398</v>
      </c>
      <c r="C42" s="64"/>
      <c r="D42" s="64"/>
      <c r="E42" s="64"/>
      <c r="F42" s="64"/>
      <c r="G42" s="121"/>
      <c r="H42" s="89"/>
      <c r="I42" s="141">
        <f t="shared" si="8"/>
        <v>0</v>
      </c>
      <c r="J42" s="196"/>
      <c r="K42" s="197"/>
      <c r="L42" s="197"/>
      <c r="M42" s="197"/>
      <c r="N42" s="198"/>
      <c r="O42" s="71"/>
      <c r="P42" s="76">
        <f t="shared" si="0"/>
        <v>0</v>
      </c>
      <c r="Q42" s="76">
        <f t="shared" si="1"/>
        <v>0</v>
      </c>
      <c r="R42" s="76">
        <f t="shared" si="2"/>
        <v>0</v>
      </c>
      <c r="S42" s="76">
        <f t="shared" si="3"/>
        <v>0</v>
      </c>
      <c r="T42" s="76">
        <f t="shared" si="4"/>
        <v>0</v>
      </c>
      <c r="U42" s="76">
        <f t="shared" si="5"/>
        <v>0</v>
      </c>
      <c r="V42" s="76">
        <f t="shared" si="6"/>
        <v>0</v>
      </c>
      <c r="W42" s="76">
        <f t="shared" si="7"/>
        <v>0</v>
      </c>
      <c r="X42" s="9"/>
      <c r="Y42" s="24"/>
      <c r="Z42" s="25"/>
      <c r="AA42" s="181"/>
      <c r="AB42" s="181"/>
      <c r="AC42" s="181"/>
      <c r="AD42" s="58"/>
      <c r="AE42" s="58"/>
      <c r="AF42" s="58"/>
      <c r="AG42" s="58"/>
    </row>
    <row r="43" spans="2:29" ht="21" customHeight="1">
      <c r="B43" s="18">
        <f t="shared" si="9"/>
        <v>42399</v>
      </c>
      <c r="C43" s="64"/>
      <c r="D43" s="64"/>
      <c r="E43" s="64"/>
      <c r="F43" s="64"/>
      <c r="G43" s="121"/>
      <c r="H43" s="89"/>
      <c r="I43" s="141">
        <f t="shared" si="8"/>
        <v>0</v>
      </c>
      <c r="J43" s="196"/>
      <c r="K43" s="197"/>
      <c r="L43" s="197"/>
      <c r="M43" s="197"/>
      <c r="N43" s="198"/>
      <c r="O43" s="71"/>
      <c r="P43" s="76">
        <f t="shared" si="0"/>
        <v>0</v>
      </c>
      <c r="Q43" s="76">
        <f t="shared" si="1"/>
        <v>0</v>
      </c>
      <c r="R43" s="76">
        <f t="shared" si="2"/>
        <v>0</v>
      </c>
      <c r="S43" s="76">
        <f t="shared" si="3"/>
        <v>0</v>
      </c>
      <c r="T43" s="76">
        <f t="shared" si="4"/>
        <v>0</v>
      </c>
      <c r="U43" s="76">
        <f t="shared" si="5"/>
        <v>1</v>
      </c>
      <c r="V43" s="76">
        <f t="shared" si="6"/>
        <v>0</v>
      </c>
      <c r="W43" s="76">
        <f t="shared" si="7"/>
        <v>0</v>
      </c>
      <c r="X43" s="9"/>
      <c r="Y43" s="24"/>
      <c r="Z43" s="25"/>
      <c r="AA43" s="181"/>
      <c r="AB43" s="181"/>
      <c r="AC43" s="181"/>
    </row>
    <row r="44" spans="2:29" ht="21" customHeight="1">
      <c r="B44" s="19">
        <f t="shared" si="9"/>
        <v>42400</v>
      </c>
      <c r="C44" s="65"/>
      <c r="D44" s="65"/>
      <c r="E44" s="65"/>
      <c r="F44" s="65"/>
      <c r="G44" s="122"/>
      <c r="H44" s="90"/>
      <c r="I44" s="142">
        <f t="shared" si="8"/>
        <v>0</v>
      </c>
      <c r="J44" s="240"/>
      <c r="K44" s="241"/>
      <c r="L44" s="241"/>
      <c r="M44" s="241"/>
      <c r="N44" s="242"/>
      <c r="O44" s="71"/>
      <c r="P44" s="76">
        <f t="shared" si="0"/>
        <v>1</v>
      </c>
      <c r="Q44" s="76">
        <f t="shared" si="1"/>
        <v>0</v>
      </c>
      <c r="R44" s="76">
        <f t="shared" si="2"/>
        <v>0</v>
      </c>
      <c r="S44" s="76">
        <f t="shared" si="3"/>
        <v>0</v>
      </c>
      <c r="T44" s="76">
        <f t="shared" si="4"/>
        <v>0</v>
      </c>
      <c r="U44" s="76">
        <f t="shared" si="5"/>
        <v>0</v>
      </c>
      <c r="V44" s="76">
        <f t="shared" si="6"/>
        <v>0</v>
      </c>
      <c r="W44" s="76">
        <f t="shared" si="7"/>
        <v>0</v>
      </c>
      <c r="X44" s="9"/>
      <c r="Y44" s="26"/>
      <c r="Z44" s="27"/>
      <c r="AA44" s="181"/>
      <c r="AB44" s="181"/>
      <c r="AC44" s="181"/>
    </row>
    <row r="45" spans="2:29" ht="21" customHeight="1">
      <c r="B45" s="129" t="s">
        <v>21</v>
      </c>
      <c r="C45" s="85"/>
      <c r="D45" s="85"/>
      <c r="E45" s="85"/>
      <c r="F45" s="85"/>
      <c r="G45" s="117"/>
      <c r="H45" s="91"/>
      <c r="I45" s="143">
        <f>SUM(I14:I44)</f>
        <v>0</v>
      </c>
      <c r="J45" s="86"/>
      <c r="K45" s="115"/>
      <c r="L45" s="86"/>
      <c r="M45" s="115"/>
      <c r="N45" s="116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181"/>
      <c r="AB45" s="181"/>
      <c r="AC45" s="181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</row>
    <row r="48" spans="2:29" ht="12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</row>
    <row r="49" spans="2:29" ht="12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</row>
    <row r="50" spans="2:29" ht="12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</row>
    <row r="51" spans="2:29" ht="12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</row>
    <row r="52" spans="2:29" ht="12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</row>
    <row r="53" spans="2:29" ht="12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</row>
    <row r="54" spans="2:29" ht="12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</row>
    <row r="55" spans="2:29" ht="12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</row>
  </sheetData>
  <sheetProtection password="8299" sheet="1"/>
  <mergeCells count="62">
    <mergeCell ref="J43:N43"/>
    <mergeCell ref="J34:N34"/>
    <mergeCell ref="J35:N35"/>
    <mergeCell ref="J36:N36"/>
    <mergeCell ref="J37:N37"/>
    <mergeCell ref="J44:N44"/>
    <mergeCell ref="J38:N38"/>
    <mergeCell ref="J39:N39"/>
    <mergeCell ref="J40:N40"/>
    <mergeCell ref="J41:N41"/>
    <mergeCell ref="J42:N42"/>
    <mergeCell ref="J28:N28"/>
    <mergeCell ref="J29:N29"/>
    <mergeCell ref="J30:N30"/>
    <mergeCell ref="J31:N31"/>
    <mergeCell ref="J32:N32"/>
    <mergeCell ref="J33:N33"/>
    <mergeCell ref="J22:N22"/>
    <mergeCell ref="J23:N23"/>
    <mergeCell ref="J24:N24"/>
    <mergeCell ref="J25:N25"/>
    <mergeCell ref="J26:N26"/>
    <mergeCell ref="J27:N27"/>
    <mergeCell ref="J16:N16"/>
    <mergeCell ref="J17:N17"/>
    <mergeCell ref="J18:N18"/>
    <mergeCell ref="J19:N19"/>
    <mergeCell ref="J20:N20"/>
    <mergeCell ref="J21:N21"/>
    <mergeCell ref="AF12:AF13"/>
    <mergeCell ref="Y12:Z13"/>
    <mergeCell ref="B7:C7"/>
    <mergeCell ref="B12:B13"/>
    <mergeCell ref="AE12:AE13"/>
    <mergeCell ref="D7:M7"/>
    <mergeCell ref="AD29:AF30"/>
    <mergeCell ref="AD27:AF28"/>
    <mergeCell ref="Y14:Z14"/>
    <mergeCell ref="D8:M8"/>
    <mergeCell ref="AD12:AD13"/>
    <mergeCell ref="B5:C5"/>
    <mergeCell ref="B9:M9"/>
    <mergeCell ref="L10:M10"/>
    <mergeCell ref="B6:C6"/>
    <mergeCell ref="B11:Z11"/>
    <mergeCell ref="B47:AC55"/>
    <mergeCell ref="AA3:AC45"/>
    <mergeCell ref="B10:C10"/>
    <mergeCell ref="D10:H10"/>
    <mergeCell ref="J10:K10"/>
    <mergeCell ref="B8:C8"/>
    <mergeCell ref="E12:F12"/>
    <mergeCell ref="C12:D12"/>
    <mergeCell ref="J14:N14"/>
    <mergeCell ref="J15:N15"/>
    <mergeCell ref="B2:Z3"/>
    <mergeCell ref="J12:N13"/>
    <mergeCell ref="Y5:Z10"/>
    <mergeCell ref="B4:Z4"/>
    <mergeCell ref="B1:Z1"/>
    <mergeCell ref="D5:M5"/>
    <mergeCell ref="D6:M6"/>
  </mergeCells>
  <conditionalFormatting sqref="B14:B44">
    <cfRule type="expression" priority="6" dxfId="12" stopIfTrue="1">
      <formula>OR(WEEKDAY(B14)=7,WEEKDAY(B14)=1)</formula>
    </cfRule>
  </conditionalFormatting>
  <conditionalFormatting sqref="C14:C44">
    <cfRule type="expression" priority="7" dxfId="0" stopIfTrue="1">
      <formula>OR(WEEKDAY(B14)=7,WEEKDAY(B14)=1)</formula>
    </cfRule>
  </conditionalFormatting>
  <conditionalFormatting sqref="D14:D44">
    <cfRule type="expression" priority="8" dxfId="0" stopIfTrue="1">
      <formula>OR(WEEKDAY(B14)=7,WEEKDAY(B14)=1)</formula>
    </cfRule>
  </conditionalFormatting>
  <conditionalFormatting sqref="G14:G44">
    <cfRule type="expression" priority="9" dxfId="0" stopIfTrue="1">
      <formula>OR(WEEKDAY(B14)=7,WEEKDAY(B14)=1)</formula>
    </cfRule>
  </conditionalFormatting>
  <conditionalFormatting sqref="J14:J44">
    <cfRule type="expression" priority="10" dxfId="0" stopIfTrue="1">
      <formula>OR(WEEKDAY(B14)=7,WEEKDAY(B14)=1)</formula>
    </cfRule>
  </conditionalFormatting>
  <conditionalFormatting sqref="O14:P44 Q15:W44 P14:W14">
    <cfRule type="expression" priority="14" dxfId="0" stopIfTrue="1">
      <formula>OR(WEEKDAY(C14)=7,WEEKDAY(C14)=1)</formula>
    </cfRule>
  </conditionalFormatting>
  <conditionalFormatting sqref="E14:E44">
    <cfRule type="expression" priority="3" dxfId="4" stopIfTrue="1">
      <formula>OR(WEEKDAY(B14)=7,WEEKDAY(B14)=1)</formula>
    </cfRule>
  </conditionalFormatting>
  <conditionalFormatting sqref="F14:F44">
    <cfRule type="expression" priority="2" dxfId="4" stopIfTrue="1">
      <formula>OR(WEEKDAY(B14)=7,WEEKDAY(B14)=1)</formula>
    </cfRule>
  </conditionalFormatting>
  <conditionalFormatting sqref="W14:W44">
    <cfRule type="expression" priority="16" dxfId="0" stopIfTrue="1">
      <formula>OR(WEEKDAY(C14)=7,WEEKDAY(C14)=1)</formula>
    </cfRule>
  </conditionalFormatting>
  <conditionalFormatting sqref="V14:V44">
    <cfRule type="expression" priority="18" dxfId="0" stopIfTrue="1">
      <formula>OR(WEEKDAY(D14)=7,WEEKDAY(D14)=1)</formula>
    </cfRule>
  </conditionalFormatting>
  <conditionalFormatting sqref="U14:U44">
    <cfRule type="expression" priority="20" dxfId="0" stopIfTrue="1">
      <formula>OR(WEEKDAY(D14)=7,WEEKDAY(D14)=1)</formula>
    </cfRule>
  </conditionalFormatting>
  <conditionalFormatting sqref="T14:T44">
    <cfRule type="expression" priority="22" dxfId="0" stopIfTrue="1">
      <formula>OR(WEEKDAY(D14)=7,WEEKDAY(D14)=1)</formula>
    </cfRule>
  </conditionalFormatting>
  <conditionalFormatting sqref="S14:S44">
    <cfRule type="expression" priority="24" dxfId="0" stopIfTrue="1">
      <formula>OR(WEEKDAY(D14)=7,WEEKDAY(D14)=1)</formula>
    </cfRule>
  </conditionalFormatting>
  <conditionalFormatting sqref="R14:R44">
    <cfRule type="expression" priority="26" dxfId="0" stopIfTrue="1">
      <formula>OR(WEEKDAY(D14)=7,WEEKDAY(D14)=1)</formula>
    </cfRule>
  </conditionalFormatting>
  <conditionalFormatting sqref="Q14:Q44">
    <cfRule type="expression" priority="28" dxfId="0" stopIfTrue="1">
      <formula>OR(WEEKDAY(D14)=7,WEEKDAY(D14)=1)</formula>
    </cfRule>
  </conditionalFormatting>
  <conditionalFormatting sqref="H14:I44">
    <cfRule type="expression" priority="32" dxfId="4" stopIfTrue="1">
      <formula>OR(WEEKDAY(C14)=7,WEEKDAY(C14)=1)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2.57421875" style="2" hidden="1" customWidth="1"/>
    <col min="16" max="16" width="9.28125" style="2" hidden="1" customWidth="1"/>
    <col min="17" max="17" width="10.28125" style="2" hidden="1" customWidth="1"/>
    <col min="18" max="18" width="9.8515625" style="2" hidden="1" customWidth="1"/>
    <col min="19" max="20" width="9.00390625" style="2" hidden="1" customWidth="1"/>
    <col min="21" max="21" width="10.00390625" style="2" hidden="1" customWidth="1"/>
    <col min="22" max="22" width="9.00390625" style="2" hidden="1" customWidth="1"/>
    <col min="23" max="23" width="9.14062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171" t="str">
        <f>IF([0]!actualdate=""," ",[0]!actualdate)</f>
        <v>Letzte Aktualisierung: 21.10.2015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2:32" ht="30" customHeight="1">
      <c r="B2" s="153" t="s">
        <v>48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  <c r="AA2" s="7"/>
      <c r="AB2" s="7"/>
      <c r="AC2" s="7"/>
      <c r="AD2" s="7"/>
      <c r="AE2" s="7"/>
      <c r="AF2" s="7"/>
    </row>
    <row r="3" spans="2:32" ht="16.5" customHeight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  <c r="AA3" s="181"/>
      <c r="AB3" s="181"/>
      <c r="AC3" s="181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181"/>
      <c r="AB4" s="181"/>
      <c r="AC4" s="181"/>
      <c r="AD4" s="5"/>
      <c r="AE4" s="5"/>
      <c r="AF4" s="28"/>
    </row>
    <row r="5" spans="2:29" ht="21.75" customHeight="1">
      <c r="B5" s="216" t="s">
        <v>13</v>
      </c>
      <c r="C5" s="217"/>
      <c r="D5" s="173"/>
      <c r="E5" s="174"/>
      <c r="F5" s="174"/>
      <c r="G5" s="174"/>
      <c r="H5" s="174"/>
      <c r="I5" s="174"/>
      <c r="J5" s="174"/>
      <c r="K5" s="174"/>
      <c r="L5" s="174"/>
      <c r="M5" s="175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63"/>
      <c r="Z5" s="164"/>
      <c r="AA5" s="181"/>
      <c r="AB5" s="181"/>
      <c r="AC5" s="181"/>
    </row>
    <row r="6" spans="2:29" ht="21.75" customHeight="1">
      <c r="B6" s="222" t="s">
        <v>15</v>
      </c>
      <c r="C6" s="223"/>
      <c r="D6" s="176"/>
      <c r="E6" s="177"/>
      <c r="F6" s="177"/>
      <c r="G6" s="177"/>
      <c r="H6" s="177"/>
      <c r="I6" s="177"/>
      <c r="J6" s="178"/>
      <c r="K6" s="178"/>
      <c r="L6" s="178"/>
      <c r="M6" s="179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65"/>
      <c r="Z6" s="166"/>
      <c r="AA6" s="181"/>
      <c r="AB6" s="181"/>
      <c r="AC6" s="181"/>
    </row>
    <row r="7" spans="2:29" ht="21.75" customHeight="1">
      <c r="B7" s="232" t="s">
        <v>14</v>
      </c>
      <c r="C7" s="233"/>
      <c r="D7" s="238"/>
      <c r="E7" s="239"/>
      <c r="F7" s="239"/>
      <c r="G7" s="239"/>
      <c r="H7" s="239"/>
      <c r="I7" s="239"/>
      <c r="J7" s="174"/>
      <c r="K7" s="174"/>
      <c r="L7" s="174"/>
      <c r="M7" s="175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65"/>
      <c r="Z7" s="166"/>
      <c r="AA7" s="181"/>
      <c r="AB7" s="181"/>
      <c r="AC7" s="181"/>
    </row>
    <row r="8" spans="2:29" ht="21.75" customHeight="1">
      <c r="B8" s="188" t="s">
        <v>16</v>
      </c>
      <c r="C8" s="189"/>
      <c r="D8" s="176"/>
      <c r="E8" s="177"/>
      <c r="F8" s="177"/>
      <c r="G8" s="177"/>
      <c r="H8" s="177"/>
      <c r="I8" s="177"/>
      <c r="J8" s="213"/>
      <c r="K8" s="213"/>
      <c r="L8" s="213"/>
      <c r="M8" s="213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65"/>
      <c r="Z8" s="166"/>
      <c r="AA8" s="181"/>
      <c r="AB8" s="181"/>
      <c r="AC8" s="181"/>
    </row>
    <row r="9" spans="2:29" ht="7.5" customHeight="1">
      <c r="B9" s="218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65"/>
      <c r="Z9" s="166"/>
      <c r="AA9" s="181"/>
      <c r="AB9" s="181"/>
      <c r="AC9" s="181"/>
    </row>
    <row r="10" spans="2:29" ht="21" customHeight="1">
      <c r="B10" s="182" t="s">
        <v>4</v>
      </c>
      <c r="C10" s="183"/>
      <c r="D10" s="184">
        <v>42644</v>
      </c>
      <c r="E10" s="185"/>
      <c r="F10" s="185"/>
      <c r="G10" s="185"/>
      <c r="H10" s="185"/>
      <c r="I10" s="127"/>
      <c r="J10" s="186" t="s">
        <v>5</v>
      </c>
      <c r="K10" s="187"/>
      <c r="L10" s="220">
        <v>10</v>
      </c>
      <c r="M10" s="221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67"/>
      <c r="Z10" s="168"/>
      <c r="AA10" s="181"/>
      <c r="AB10" s="181"/>
      <c r="AC10" s="181"/>
    </row>
    <row r="11" spans="2:29" s="6" customFormat="1" ht="12.75" customHeight="1"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181"/>
      <c r="AB11" s="181"/>
      <c r="AC11" s="181"/>
    </row>
    <row r="12" spans="2:32" ht="21" customHeight="1">
      <c r="B12" s="234" t="s">
        <v>17</v>
      </c>
      <c r="C12" s="190" t="s">
        <v>24</v>
      </c>
      <c r="D12" s="192"/>
      <c r="E12" s="190" t="s">
        <v>25</v>
      </c>
      <c r="F12" s="191"/>
      <c r="G12" s="128" t="s">
        <v>49</v>
      </c>
      <c r="H12" s="88" t="s">
        <v>46</v>
      </c>
      <c r="I12" s="88" t="s">
        <v>52</v>
      </c>
      <c r="J12" s="159" t="s">
        <v>50</v>
      </c>
      <c r="K12" s="159"/>
      <c r="L12" s="159"/>
      <c r="M12" s="159"/>
      <c r="N12" s="160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228" t="s">
        <v>20</v>
      </c>
      <c r="Z12" s="229"/>
      <c r="AA12" s="181"/>
      <c r="AB12" s="181"/>
      <c r="AC12" s="181"/>
      <c r="AD12" s="214" t="s">
        <v>32</v>
      </c>
      <c r="AE12" s="236">
        <f>YEAR(Beginndatum_1)</f>
        <v>2016</v>
      </c>
      <c r="AF12" s="226" t="s">
        <v>26</v>
      </c>
    </row>
    <row r="13" spans="2:32" ht="21" customHeight="1">
      <c r="B13" s="235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79" t="s">
        <v>47</v>
      </c>
      <c r="I13" s="79" t="s">
        <v>53</v>
      </c>
      <c r="J13" s="161"/>
      <c r="K13" s="161"/>
      <c r="L13" s="161"/>
      <c r="M13" s="161"/>
      <c r="N13" s="162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230"/>
      <c r="Z13" s="231"/>
      <c r="AA13" s="181"/>
      <c r="AB13" s="181"/>
      <c r="AC13" s="181"/>
      <c r="AD13" s="215"/>
      <c r="AE13" s="237"/>
      <c r="AF13" s="227"/>
    </row>
    <row r="14" spans="2:32" ht="21" customHeight="1">
      <c r="B14" s="66">
        <f>Beginndatum_1</f>
        <v>42644</v>
      </c>
      <c r="C14" s="20">
        <v>0</v>
      </c>
      <c r="D14" s="20">
        <v>0</v>
      </c>
      <c r="E14" s="20"/>
      <c r="F14" s="96"/>
      <c r="G14" s="120">
        <v>0</v>
      </c>
      <c r="H14" s="97"/>
      <c r="I14" s="147">
        <f>IF(B14&lt;&gt;"",D14+IF(D14&lt;C14,1,0)-C14+F14+IF(F14&lt;E14,1,0)-E14-G14,"")</f>
        <v>0</v>
      </c>
      <c r="J14" s="193"/>
      <c r="K14" s="194"/>
      <c r="L14" s="194"/>
      <c r="M14" s="194"/>
      <c r="N14" s="195"/>
      <c r="O14" s="70"/>
      <c r="P14" s="76">
        <f>IF(ISNUMBER(B14),IF(WEEKDAY(B14,1)=1,1,0),0)</f>
        <v>0</v>
      </c>
      <c r="Q14" s="76">
        <f aca="true" t="shared" si="0" ref="Q14:Q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R14" s="76">
        <f aca="true" t="shared" si="1" ref="R14:R44">IF(ISNUMBER(B14),IF(OR(B14=Weihnachtstag_1_1,B14=Weihnachtstag_2_1,B14=Tag_der_Arbeit_1),1,0),0)</f>
        <v>0</v>
      </c>
      <c r="S14" s="76">
        <f aca="true" t="shared" si="2" ref="S14:S44">IF(ISNUMBER(B14),IF(B14=Heiligabend_1,1,0),0)</f>
        <v>0</v>
      </c>
      <c r="T14" s="76">
        <f aca="true" t="shared" si="3" ref="T14:T44">IF(ISNUMBER(B14),IF(B14=Sylvester_1,1,0),0)</f>
        <v>0</v>
      </c>
      <c r="U14" s="76">
        <f>IF(ISNUMBER(B14),IF(WEEKDAY(B14+1,1)=1,1,0),0)</f>
        <v>1</v>
      </c>
      <c r="V14" s="76">
        <f aca="true" t="shared" si="4" ref="V14:V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4">IF(ISNUMBER(B14),IF(OR(B14+1=Weihnachtstag_1_1,B14+1=Weihnachtstag_2_1,B14+1=Tag_der_Arbeit_1),1,0),0)</f>
        <v>0</v>
      </c>
      <c r="X14" s="22"/>
      <c r="Y14" s="211"/>
      <c r="Z14" s="212"/>
      <c r="AA14" s="181"/>
      <c r="AB14" s="181"/>
      <c r="AC14" s="181"/>
      <c r="AD14" s="31" t="s">
        <v>0</v>
      </c>
      <c r="AE14" s="32">
        <f>DATE(AE12,1,1)</f>
        <v>42370</v>
      </c>
      <c r="AF14" s="33">
        <v>125</v>
      </c>
    </row>
    <row r="15" spans="2:32" ht="21" customHeight="1">
      <c r="B15" s="17">
        <f>IF(B14&lt;&gt;"",IF(MONTH(Beginndatum_1)=MONTH(B14+1),B14+1,""),"")</f>
        <v>42645</v>
      </c>
      <c r="C15" s="21"/>
      <c r="D15" s="21"/>
      <c r="E15" s="21"/>
      <c r="F15" s="77"/>
      <c r="G15" s="121"/>
      <c r="H15" s="95"/>
      <c r="I15" s="148">
        <f aca="true" t="shared" si="6" ref="I15:I44">IF(B15&lt;&gt;"",D15+IF(D15&lt;C15,1,0)-C15+F15+IF(F15&lt;E15,1,0)-E15-G15,"")</f>
        <v>0</v>
      </c>
      <c r="J15" s="196"/>
      <c r="K15" s="197"/>
      <c r="L15" s="197"/>
      <c r="M15" s="197"/>
      <c r="N15" s="198"/>
      <c r="O15" s="71"/>
      <c r="P15" s="76">
        <f aca="true" t="shared" si="7" ref="P15:P44">IF(ISNUMBER(B15),IF(WEEKDAY(B15,1)=1,1,0),0)</f>
        <v>1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4">IF(ISNUMBER(B15),IF(WEEKDAY(B15+1,1)=1,1,0),0)</f>
        <v>0</v>
      </c>
      <c r="V15" s="76">
        <f t="shared" si="4"/>
        <v>1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181"/>
      <c r="AB15" s="181"/>
      <c r="AC15" s="181"/>
      <c r="AD15" s="34" t="s">
        <v>1</v>
      </c>
      <c r="AE15" s="35">
        <f>Ostersonntag_1-2</f>
        <v>42454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42646</v>
      </c>
      <c r="C16" s="21"/>
      <c r="D16" s="21"/>
      <c r="E16" s="21"/>
      <c r="F16" s="77"/>
      <c r="G16" s="121"/>
      <c r="H16" s="95"/>
      <c r="I16" s="148">
        <f t="shared" si="6"/>
        <v>0</v>
      </c>
      <c r="J16" s="196"/>
      <c r="K16" s="197"/>
      <c r="L16" s="197"/>
      <c r="M16" s="197"/>
      <c r="N16" s="198"/>
      <c r="O16" s="71"/>
      <c r="P16" s="76">
        <f t="shared" si="7"/>
        <v>0</v>
      </c>
      <c r="Q16" s="76">
        <f t="shared" si="0"/>
        <v>1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0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181"/>
      <c r="AB16" s="181"/>
      <c r="AC16" s="181"/>
      <c r="AD16" s="34" t="s">
        <v>3</v>
      </c>
      <c r="AE16" s="35">
        <f>Ostersonntag_1+1</f>
        <v>42457</v>
      </c>
      <c r="AF16" s="36">
        <v>125</v>
      </c>
    </row>
    <row r="17" spans="2:32" ht="21" customHeight="1">
      <c r="B17" s="18">
        <f t="shared" si="9"/>
        <v>42647</v>
      </c>
      <c r="C17" s="21"/>
      <c r="D17" s="21"/>
      <c r="E17" s="21"/>
      <c r="F17" s="77"/>
      <c r="G17" s="121"/>
      <c r="H17" s="95"/>
      <c r="I17" s="148">
        <f t="shared" si="6"/>
        <v>0</v>
      </c>
      <c r="J17" s="196"/>
      <c r="K17" s="197"/>
      <c r="L17" s="197"/>
      <c r="M17" s="197"/>
      <c r="N17" s="198"/>
      <c r="O17" s="71"/>
      <c r="P17" s="76">
        <f t="shared" si="7"/>
        <v>0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0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181"/>
      <c r="AB17" s="181"/>
      <c r="AC17" s="181"/>
      <c r="AD17" s="34" t="s">
        <v>6</v>
      </c>
      <c r="AE17" s="35">
        <f>DATE(AE12,5,1)</f>
        <v>42491</v>
      </c>
      <c r="AF17" s="36">
        <v>150</v>
      </c>
    </row>
    <row r="18" spans="2:32" ht="21" customHeight="1">
      <c r="B18" s="18">
        <f t="shared" si="9"/>
        <v>42648</v>
      </c>
      <c r="C18" s="21"/>
      <c r="D18" s="21"/>
      <c r="E18" s="21"/>
      <c r="F18" s="77"/>
      <c r="G18" s="121"/>
      <c r="H18" s="95"/>
      <c r="I18" s="148">
        <f t="shared" si="6"/>
        <v>0</v>
      </c>
      <c r="J18" s="196"/>
      <c r="K18" s="197"/>
      <c r="L18" s="197"/>
      <c r="M18" s="197"/>
      <c r="N18" s="198"/>
      <c r="O18" s="71"/>
      <c r="P18" s="76">
        <f t="shared" si="7"/>
        <v>0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0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181"/>
      <c r="AB18" s="181"/>
      <c r="AC18" s="181"/>
      <c r="AD18" s="34" t="s">
        <v>7</v>
      </c>
      <c r="AE18" s="35">
        <f>Ostersonntag_1+39</f>
        <v>42495</v>
      </c>
      <c r="AF18" s="36">
        <v>125</v>
      </c>
    </row>
    <row r="19" spans="2:32" ht="21" customHeight="1">
      <c r="B19" s="18">
        <f t="shared" si="9"/>
        <v>42649</v>
      </c>
      <c r="C19" s="21"/>
      <c r="D19" s="21"/>
      <c r="E19" s="21"/>
      <c r="F19" s="77"/>
      <c r="G19" s="121"/>
      <c r="H19" s="95"/>
      <c r="I19" s="148">
        <f t="shared" si="6"/>
        <v>0</v>
      </c>
      <c r="J19" s="196"/>
      <c r="K19" s="197"/>
      <c r="L19" s="197"/>
      <c r="M19" s="197"/>
      <c r="N19" s="198"/>
      <c r="O19" s="71"/>
      <c r="P19" s="76">
        <f t="shared" si="7"/>
        <v>0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0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181"/>
      <c r="AB19" s="181"/>
      <c r="AC19" s="181"/>
      <c r="AD19" s="34" t="s">
        <v>8</v>
      </c>
      <c r="AE19" s="35">
        <f>Ostersonntag_1+50</f>
        <v>42506</v>
      </c>
      <c r="AF19" s="36">
        <v>125</v>
      </c>
    </row>
    <row r="20" spans="2:32" ht="21" customHeight="1">
      <c r="B20" s="18">
        <f t="shared" si="9"/>
        <v>42650</v>
      </c>
      <c r="C20" s="21"/>
      <c r="D20" s="21"/>
      <c r="E20" s="21"/>
      <c r="F20" s="77"/>
      <c r="G20" s="121"/>
      <c r="H20" s="95"/>
      <c r="I20" s="148">
        <f t="shared" si="6"/>
        <v>0</v>
      </c>
      <c r="J20" s="196"/>
      <c r="K20" s="197"/>
      <c r="L20" s="197"/>
      <c r="M20" s="197"/>
      <c r="N20" s="198"/>
      <c r="O20" s="71"/>
      <c r="P20" s="76">
        <f t="shared" si="7"/>
        <v>0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0</v>
      </c>
      <c r="V20" s="76">
        <f t="shared" si="4"/>
        <v>0</v>
      </c>
      <c r="W20" s="76">
        <f t="shared" si="5"/>
        <v>0</v>
      </c>
      <c r="X20" s="9"/>
      <c r="Y20" s="23"/>
      <c r="Z20" s="114"/>
      <c r="AA20" s="181"/>
      <c r="AB20" s="181"/>
      <c r="AC20" s="181"/>
      <c r="AD20" s="34" t="s">
        <v>9</v>
      </c>
      <c r="AE20" s="35">
        <f>DATE(AE12,10,3)</f>
        <v>42646</v>
      </c>
      <c r="AF20" s="36">
        <v>125</v>
      </c>
    </row>
    <row r="21" spans="2:32" ht="21" customHeight="1">
      <c r="B21" s="18">
        <f t="shared" si="9"/>
        <v>42651</v>
      </c>
      <c r="C21" s="21"/>
      <c r="D21" s="21"/>
      <c r="E21" s="21"/>
      <c r="F21" s="77"/>
      <c r="G21" s="121"/>
      <c r="H21" s="95"/>
      <c r="I21" s="148">
        <f t="shared" si="6"/>
        <v>0</v>
      </c>
      <c r="J21" s="196"/>
      <c r="K21" s="197"/>
      <c r="L21" s="197"/>
      <c r="M21" s="197"/>
      <c r="N21" s="198"/>
      <c r="O21" s="71"/>
      <c r="P21" s="76">
        <f t="shared" si="7"/>
        <v>0</v>
      </c>
      <c r="Q21" s="76">
        <f t="shared" si="0"/>
        <v>0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1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181"/>
      <c r="AB21" s="181"/>
      <c r="AC21" s="181"/>
      <c r="AD21" s="37" t="s">
        <v>22</v>
      </c>
      <c r="AE21" s="43">
        <f>DATE(AE12,12,24)</f>
        <v>42728</v>
      </c>
      <c r="AF21" s="36">
        <v>150</v>
      </c>
    </row>
    <row r="22" spans="2:32" ht="21" customHeight="1">
      <c r="B22" s="18">
        <f t="shared" si="9"/>
        <v>42652</v>
      </c>
      <c r="C22" s="21"/>
      <c r="D22" s="21"/>
      <c r="E22" s="21"/>
      <c r="F22" s="77"/>
      <c r="G22" s="121"/>
      <c r="H22" s="95"/>
      <c r="I22" s="148">
        <f t="shared" si="6"/>
        <v>0</v>
      </c>
      <c r="J22" s="196"/>
      <c r="K22" s="197"/>
      <c r="L22" s="197"/>
      <c r="M22" s="197"/>
      <c r="N22" s="198"/>
      <c r="O22" s="71"/>
      <c r="P22" s="76">
        <f t="shared" si="7"/>
        <v>1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0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181"/>
      <c r="AB22" s="181"/>
      <c r="AC22" s="181"/>
      <c r="AD22" s="34" t="s">
        <v>10</v>
      </c>
      <c r="AE22" s="35">
        <f>DATE(AE12,12,25)</f>
        <v>42729</v>
      </c>
      <c r="AF22" s="36">
        <v>150</v>
      </c>
    </row>
    <row r="23" spans="2:32" ht="21" customHeight="1">
      <c r="B23" s="18">
        <f t="shared" si="9"/>
        <v>42653</v>
      </c>
      <c r="C23" s="21"/>
      <c r="D23" s="21"/>
      <c r="E23" s="21"/>
      <c r="F23" s="77"/>
      <c r="G23" s="121"/>
      <c r="H23" s="95"/>
      <c r="I23" s="148">
        <f t="shared" si="6"/>
        <v>0</v>
      </c>
      <c r="J23" s="196"/>
      <c r="K23" s="197"/>
      <c r="L23" s="197"/>
      <c r="M23" s="197"/>
      <c r="N23" s="198"/>
      <c r="O23" s="71"/>
      <c r="P23" s="76">
        <f t="shared" si="7"/>
        <v>0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0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181"/>
      <c r="AB23" s="181"/>
      <c r="AC23" s="181"/>
      <c r="AD23" s="34" t="s">
        <v>11</v>
      </c>
      <c r="AE23" s="35">
        <f>DATE(AE12,12,26)</f>
        <v>42730</v>
      </c>
      <c r="AF23" s="36">
        <v>150</v>
      </c>
    </row>
    <row r="24" spans="2:32" ht="21" customHeight="1">
      <c r="B24" s="18">
        <f t="shared" si="9"/>
        <v>42654</v>
      </c>
      <c r="C24" s="21"/>
      <c r="D24" s="21"/>
      <c r="E24" s="21"/>
      <c r="F24" s="77"/>
      <c r="G24" s="121"/>
      <c r="H24" s="95"/>
      <c r="I24" s="148">
        <f t="shared" si="6"/>
        <v>0</v>
      </c>
      <c r="J24" s="196"/>
      <c r="K24" s="197"/>
      <c r="L24" s="197"/>
      <c r="M24" s="197"/>
      <c r="N24" s="198"/>
      <c r="O24" s="71"/>
      <c r="P24" s="76">
        <f t="shared" si="7"/>
        <v>0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0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181"/>
      <c r="AB24" s="181"/>
      <c r="AC24" s="181"/>
      <c r="AD24" s="40" t="s">
        <v>23</v>
      </c>
      <c r="AE24" s="61">
        <f>DATE(AE12,12,31)</f>
        <v>42735</v>
      </c>
      <c r="AF24" s="50">
        <v>125</v>
      </c>
    </row>
    <row r="25" spans="2:29" ht="21" customHeight="1">
      <c r="B25" s="18">
        <f t="shared" si="9"/>
        <v>42655</v>
      </c>
      <c r="C25" s="21"/>
      <c r="D25" s="21"/>
      <c r="E25" s="21"/>
      <c r="F25" s="77"/>
      <c r="G25" s="121"/>
      <c r="H25" s="95"/>
      <c r="I25" s="148">
        <f t="shared" si="6"/>
        <v>0</v>
      </c>
      <c r="J25" s="196"/>
      <c r="K25" s="197"/>
      <c r="L25" s="197"/>
      <c r="M25" s="197"/>
      <c r="N25" s="198"/>
      <c r="O25" s="71"/>
      <c r="P25" s="76">
        <f t="shared" si="7"/>
        <v>0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0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181"/>
      <c r="AB25" s="181"/>
      <c r="AC25" s="181"/>
    </row>
    <row r="26" spans="2:32" ht="21" customHeight="1">
      <c r="B26" s="18">
        <f t="shared" si="9"/>
        <v>42656</v>
      </c>
      <c r="C26" s="21"/>
      <c r="D26" s="21"/>
      <c r="E26" s="21"/>
      <c r="F26" s="77"/>
      <c r="G26" s="121"/>
      <c r="H26" s="95"/>
      <c r="I26" s="148">
        <f t="shared" si="6"/>
        <v>0</v>
      </c>
      <c r="J26" s="196"/>
      <c r="K26" s="197"/>
      <c r="L26" s="197"/>
      <c r="M26" s="197"/>
      <c r="N26" s="198"/>
      <c r="O26" s="71"/>
      <c r="P26" s="76">
        <f t="shared" si="7"/>
        <v>0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0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181"/>
      <c r="AB26" s="181"/>
      <c r="AC26" s="181"/>
      <c r="AD26" s="80" t="s">
        <v>31</v>
      </c>
      <c r="AE26" s="81">
        <f>YEAR(Beginndatum_1)</f>
        <v>2016</v>
      </c>
      <c r="AF26" s="82" t="s">
        <v>26</v>
      </c>
    </row>
    <row r="27" spans="2:34" ht="21" customHeight="1">
      <c r="B27" s="18">
        <f t="shared" si="9"/>
        <v>42657</v>
      </c>
      <c r="C27" s="21"/>
      <c r="D27" s="21"/>
      <c r="E27" s="21"/>
      <c r="F27" s="77"/>
      <c r="G27" s="121"/>
      <c r="H27" s="95"/>
      <c r="I27" s="148">
        <f t="shared" si="6"/>
        <v>0</v>
      </c>
      <c r="J27" s="196"/>
      <c r="K27" s="197"/>
      <c r="L27" s="197"/>
      <c r="M27" s="197"/>
      <c r="N27" s="198"/>
      <c r="O27" s="71"/>
      <c r="P27" s="76">
        <f t="shared" si="7"/>
        <v>0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0</v>
      </c>
      <c r="V27" s="76">
        <f t="shared" si="4"/>
        <v>0</v>
      </c>
      <c r="W27" s="76">
        <f t="shared" si="5"/>
        <v>0</v>
      </c>
      <c r="X27" s="9"/>
      <c r="Y27" s="24"/>
      <c r="Z27" s="25"/>
      <c r="AA27" s="181"/>
      <c r="AB27" s="181"/>
      <c r="AC27" s="181"/>
      <c r="AD27" s="205" t="s">
        <v>37</v>
      </c>
      <c r="AE27" s="206"/>
      <c r="AF27" s="207"/>
      <c r="AH27" s="2" t="s">
        <v>36</v>
      </c>
    </row>
    <row r="28" spans="2:32" ht="21" customHeight="1">
      <c r="B28" s="18">
        <f t="shared" si="9"/>
        <v>42658</v>
      </c>
      <c r="C28" s="21"/>
      <c r="D28" s="21"/>
      <c r="E28" s="21"/>
      <c r="F28" s="77"/>
      <c r="G28" s="121"/>
      <c r="H28" s="95"/>
      <c r="I28" s="148">
        <f t="shared" si="6"/>
        <v>0</v>
      </c>
      <c r="J28" s="196"/>
      <c r="K28" s="197"/>
      <c r="L28" s="197"/>
      <c r="M28" s="197"/>
      <c r="N28" s="198"/>
      <c r="O28" s="71"/>
      <c r="P28" s="76">
        <f t="shared" si="7"/>
        <v>0</v>
      </c>
      <c r="Q28" s="76">
        <f t="shared" si="0"/>
        <v>0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1</v>
      </c>
      <c r="V28" s="76">
        <f t="shared" si="4"/>
        <v>0</v>
      </c>
      <c r="W28" s="76">
        <f t="shared" si="5"/>
        <v>0</v>
      </c>
      <c r="X28" s="9"/>
      <c r="Y28" s="24"/>
      <c r="Z28" s="25"/>
      <c r="AA28" s="181"/>
      <c r="AB28" s="181"/>
      <c r="AC28" s="181"/>
      <c r="AD28" s="208"/>
      <c r="AE28" s="209"/>
      <c r="AF28" s="210"/>
    </row>
    <row r="29" spans="2:32" ht="21" customHeight="1">
      <c r="B29" s="18">
        <f t="shared" si="9"/>
        <v>42659</v>
      </c>
      <c r="C29" s="21"/>
      <c r="D29" s="21"/>
      <c r="E29" s="21"/>
      <c r="F29" s="77"/>
      <c r="G29" s="121"/>
      <c r="H29" s="95"/>
      <c r="I29" s="148">
        <f t="shared" si="6"/>
        <v>0</v>
      </c>
      <c r="J29" s="196"/>
      <c r="K29" s="197"/>
      <c r="L29" s="197"/>
      <c r="M29" s="197"/>
      <c r="N29" s="198"/>
      <c r="O29" s="71"/>
      <c r="P29" s="76">
        <f t="shared" si="7"/>
        <v>1</v>
      </c>
      <c r="Q29" s="76">
        <f t="shared" si="0"/>
        <v>0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0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181"/>
      <c r="AB29" s="181"/>
      <c r="AC29" s="181"/>
      <c r="AD29" s="199" t="s">
        <v>38</v>
      </c>
      <c r="AE29" s="200"/>
      <c r="AF29" s="201"/>
    </row>
    <row r="30" spans="2:32" ht="21" customHeight="1">
      <c r="B30" s="18">
        <f t="shared" si="9"/>
        <v>42660</v>
      </c>
      <c r="C30" s="21"/>
      <c r="D30" s="21"/>
      <c r="E30" s="21"/>
      <c r="F30" s="77"/>
      <c r="G30" s="121"/>
      <c r="H30" s="95"/>
      <c r="I30" s="148">
        <f t="shared" si="6"/>
        <v>0</v>
      </c>
      <c r="J30" s="196"/>
      <c r="K30" s="197"/>
      <c r="L30" s="197"/>
      <c r="M30" s="197"/>
      <c r="N30" s="198"/>
      <c r="O30" s="71"/>
      <c r="P30" s="76">
        <f t="shared" si="7"/>
        <v>0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0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181"/>
      <c r="AB30" s="181"/>
      <c r="AC30" s="181"/>
      <c r="AD30" s="202"/>
      <c r="AE30" s="203"/>
      <c r="AF30" s="204"/>
    </row>
    <row r="31" spans="2:32" ht="21" customHeight="1">
      <c r="B31" s="18">
        <f t="shared" si="9"/>
        <v>42661</v>
      </c>
      <c r="C31" s="21"/>
      <c r="D31" s="21"/>
      <c r="E31" s="21"/>
      <c r="F31" s="77"/>
      <c r="G31" s="121"/>
      <c r="H31" s="95"/>
      <c r="I31" s="148">
        <f t="shared" si="6"/>
        <v>0</v>
      </c>
      <c r="J31" s="196"/>
      <c r="K31" s="197"/>
      <c r="L31" s="197"/>
      <c r="M31" s="197"/>
      <c r="N31" s="198"/>
      <c r="O31" s="71"/>
      <c r="P31" s="76">
        <f t="shared" si="7"/>
        <v>0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0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181"/>
      <c r="AB31" s="181"/>
      <c r="AC31" s="181"/>
      <c r="AD31" s="38" t="s">
        <v>27</v>
      </c>
      <c r="AE31" s="42">
        <f>IF([0]!HL_3_Koenige_1=""," ",[0]!HL_3_Koenige_1)</f>
        <v>42375</v>
      </c>
      <c r="AF31" s="33">
        <v>125</v>
      </c>
    </row>
    <row r="32" spans="2:32" ht="21" customHeight="1">
      <c r="B32" s="18">
        <f t="shared" si="9"/>
        <v>42662</v>
      </c>
      <c r="C32" s="21"/>
      <c r="D32" s="21"/>
      <c r="E32" s="21"/>
      <c r="F32" s="77"/>
      <c r="G32" s="121"/>
      <c r="H32" s="95"/>
      <c r="I32" s="148">
        <f t="shared" si="6"/>
        <v>0</v>
      </c>
      <c r="J32" s="196"/>
      <c r="K32" s="197"/>
      <c r="L32" s="197"/>
      <c r="M32" s="197"/>
      <c r="N32" s="198"/>
      <c r="O32" s="71"/>
      <c r="P32" s="76">
        <f t="shared" si="7"/>
        <v>0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0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181"/>
      <c r="AB32" s="181"/>
      <c r="AC32" s="181"/>
      <c r="AD32" s="37" t="s">
        <v>28</v>
      </c>
      <c r="AE32" s="43">
        <f>IF([0]!Fronleichnam_1=""," ",[0]!Fronleichnam_1)</f>
        <v>42516</v>
      </c>
      <c r="AF32" s="36">
        <v>125</v>
      </c>
    </row>
    <row r="33" spans="2:32" ht="21" customHeight="1">
      <c r="B33" s="18">
        <f t="shared" si="9"/>
        <v>42663</v>
      </c>
      <c r="C33" s="21"/>
      <c r="D33" s="21"/>
      <c r="E33" s="21"/>
      <c r="F33" s="77"/>
      <c r="G33" s="121"/>
      <c r="H33" s="95"/>
      <c r="I33" s="148">
        <f t="shared" si="6"/>
        <v>0</v>
      </c>
      <c r="J33" s="196"/>
      <c r="K33" s="197"/>
      <c r="L33" s="197"/>
      <c r="M33" s="197"/>
      <c r="N33" s="198"/>
      <c r="O33" s="71"/>
      <c r="P33" s="76">
        <f t="shared" si="7"/>
        <v>0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0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181"/>
      <c r="AB33" s="181"/>
      <c r="AC33" s="181"/>
      <c r="AD33" s="37" t="s">
        <v>34</v>
      </c>
      <c r="AE33" s="43">
        <f>IF([0]!Friedensfest_1=""," ",[0]!Friedensfest_1)</f>
        <v>42590</v>
      </c>
      <c r="AF33" s="36">
        <v>125</v>
      </c>
    </row>
    <row r="34" spans="2:32" ht="21" customHeight="1">
      <c r="B34" s="18">
        <f t="shared" si="9"/>
        <v>42664</v>
      </c>
      <c r="C34" s="21"/>
      <c r="D34" s="21"/>
      <c r="E34" s="21"/>
      <c r="F34" s="77"/>
      <c r="G34" s="121"/>
      <c r="H34" s="95"/>
      <c r="I34" s="148">
        <f t="shared" si="6"/>
        <v>0</v>
      </c>
      <c r="J34" s="196"/>
      <c r="K34" s="197"/>
      <c r="L34" s="197"/>
      <c r="M34" s="197"/>
      <c r="N34" s="198"/>
      <c r="O34" s="71"/>
      <c r="P34" s="76">
        <f t="shared" si="7"/>
        <v>0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0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181"/>
      <c r="AB34" s="181"/>
      <c r="AC34" s="181"/>
      <c r="AD34" s="37" t="s">
        <v>29</v>
      </c>
      <c r="AE34" s="43">
        <f>IF([0]!Maria_Himmelfahrt_1=""," ",[0]!Maria_Himmelfahrt_1)</f>
        <v>42597</v>
      </c>
      <c r="AF34" s="36">
        <v>125</v>
      </c>
    </row>
    <row r="35" spans="2:32" ht="21" customHeight="1">
      <c r="B35" s="18">
        <f t="shared" si="9"/>
        <v>42665</v>
      </c>
      <c r="C35" s="21"/>
      <c r="D35" s="21"/>
      <c r="E35" s="21"/>
      <c r="F35" s="77"/>
      <c r="G35" s="121"/>
      <c r="H35" s="95"/>
      <c r="I35" s="148">
        <f t="shared" si="6"/>
        <v>0</v>
      </c>
      <c r="J35" s="196"/>
      <c r="K35" s="197"/>
      <c r="L35" s="197"/>
      <c r="M35" s="197"/>
      <c r="N35" s="198"/>
      <c r="O35" s="71"/>
      <c r="P35" s="76">
        <f t="shared" si="7"/>
        <v>0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1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181"/>
      <c r="AB35" s="181"/>
      <c r="AC35" s="181"/>
      <c r="AD35" s="37" t="s">
        <v>33</v>
      </c>
      <c r="AE35" s="44">
        <f>IF([0]!Refomationstag_1=""," ",[0]!Refomationstag_1)</f>
        <v>42674</v>
      </c>
      <c r="AF35" s="39">
        <v>125</v>
      </c>
    </row>
    <row r="36" spans="2:32" ht="21" customHeight="1">
      <c r="B36" s="18">
        <f t="shared" si="9"/>
        <v>42666</v>
      </c>
      <c r="C36" s="21"/>
      <c r="D36" s="21"/>
      <c r="E36" s="21"/>
      <c r="F36" s="77"/>
      <c r="G36" s="121"/>
      <c r="H36" s="95"/>
      <c r="I36" s="148">
        <f t="shared" si="6"/>
        <v>0</v>
      </c>
      <c r="J36" s="196"/>
      <c r="K36" s="197"/>
      <c r="L36" s="197"/>
      <c r="M36" s="197"/>
      <c r="N36" s="198"/>
      <c r="O36" s="71"/>
      <c r="P36" s="76">
        <f t="shared" si="7"/>
        <v>1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0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181"/>
      <c r="AB36" s="181"/>
      <c r="AC36" s="181"/>
      <c r="AD36" s="37" t="s">
        <v>30</v>
      </c>
      <c r="AE36" s="43">
        <f>IF([0]!Allerheiligen_1=""," ",[0]!Allerheiligen_1)</f>
        <v>42675</v>
      </c>
      <c r="AF36" s="36">
        <v>125</v>
      </c>
    </row>
    <row r="37" spans="2:32" ht="21" customHeight="1">
      <c r="B37" s="18">
        <f t="shared" si="9"/>
        <v>42667</v>
      </c>
      <c r="C37" s="21"/>
      <c r="D37" s="21"/>
      <c r="E37" s="21"/>
      <c r="F37" s="77"/>
      <c r="G37" s="121"/>
      <c r="H37" s="95"/>
      <c r="I37" s="148">
        <f t="shared" si="6"/>
        <v>0</v>
      </c>
      <c r="J37" s="196"/>
      <c r="K37" s="197"/>
      <c r="L37" s="197"/>
      <c r="M37" s="197"/>
      <c r="N37" s="198"/>
      <c r="O37" s="71"/>
      <c r="P37" s="76">
        <f t="shared" si="7"/>
        <v>0</v>
      </c>
      <c r="Q37" s="76">
        <f t="shared" si="0"/>
        <v>0</v>
      </c>
      <c r="R37" s="76">
        <f t="shared" si="1"/>
        <v>0</v>
      </c>
      <c r="S37" s="76">
        <f t="shared" si="2"/>
        <v>0</v>
      </c>
      <c r="T37" s="76">
        <f t="shared" si="3"/>
        <v>0</v>
      </c>
      <c r="U37" s="76">
        <f t="shared" si="8"/>
        <v>0</v>
      </c>
      <c r="V37" s="76">
        <f t="shared" si="4"/>
        <v>0</v>
      </c>
      <c r="W37" s="76">
        <f t="shared" si="5"/>
        <v>0</v>
      </c>
      <c r="X37" s="9"/>
      <c r="Y37" s="29"/>
      <c r="Z37" s="30"/>
      <c r="AA37" s="181"/>
      <c r="AB37" s="181"/>
      <c r="AC37" s="181"/>
      <c r="AD37" s="40" t="s">
        <v>35</v>
      </c>
      <c r="AE37" s="45">
        <f>IF([0]!Buss_Bettag_1=""," ",[0]!Buss_Bettag_1)</f>
        <v>42690</v>
      </c>
      <c r="AF37" s="41">
        <v>125</v>
      </c>
    </row>
    <row r="38" spans="2:33" ht="21" customHeight="1">
      <c r="B38" s="18">
        <f t="shared" si="9"/>
        <v>42668</v>
      </c>
      <c r="C38" s="21"/>
      <c r="D38" s="21"/>
      <c r="E38" s="21"/>
      <c r="F38" s="77"/>
      <c r="G38" s="121"/>
      <c r="H38" s="95"/>
      <c r="I38" s="148">
        <f t="shared" si="6"/>
        <v>0</v>
      </c>
      <c r="J38" s="196"/>
      <c r="K38" s="197"/>
      <c r="L38" s="197"/>
      <c r="M38" s="197"/>
      <c r="N38" s="198"/>
      <c r="O38" s="71"/>
      <c r="P38" s="76">
        <f t="shared" si="7"/>
        <v>0</v>
      </c>
      <c r="Q38" s="76">
        <f t="shared" si="0"/>
        <v>0</v>
      </c>
      <c r="R38" s="76">
        <f t="shared" si="1"/>
        <v>0</v>
      </c>
      <c r="S38" s="76">
        <f t="shared" si="2"/>
        <v>0</v>
      </c>
      <c r="T38" s="76">
        <f t="shared" si="3"/>
        <v>0</v>
      </c>
      <c r="U38" s="76">
        <f t="shared" si="8"/>
        <v>0</v>
      </c>
      <c r="V38" s="76">
        <f t="shared" si="4"/>
        <v>0</v>
      </c>
      <c r="W38" s="76">
        <f t="shared" si="5"/>
        <v>0</v>
      </c>
      <c r="X38" s="9"/>
      <c r="Y38" s="29"/>
      <c r="Z38" s="25"/>
      <c r="AA38" s="181"/>
      <c r="AB38" s="181"/>
      <c r="AC38" s="181"/>
      <c r="AD38" s="51" t="s">
        <v>2</v>
      </c>
      <c r="AE38" s="52">
        <f>IF([0]!Ostersonntag_1=""," ",[0]!Ostersonntag_1)</f>
        <v>42456</v>
      </c>
      <c r="AF38" s="53">
        <v>125</v>
      </c>
      <c r="AG38" s="56"/>
    </row>
    <row r="39" spans="2:32" ht="21" customHeight="1">
      <c r="B39" s="18">
        <f t="shared" si="9"/>
        <v>42669</v>
      </c>
      <c r="C39" s="21"/>
      <c r="D39" s="21"/>
      <c r="E39" s="21"/>
      <c r="F39" s="77"/>
      <c r="G39" s="121"/>
      <c r="H39" s="95"/>
      <c r="I39" s="148">
        <f t="shared" si="6"/>
        <v>0</v>
      </c>
      <c r="J39" s="196"/>
      <c r="K39" s="197"/>
      <c r="L39" s="197"/>
      <c r="M39" s="197"/>
      <c r="N39" s="198"/>
      <c r="O39" s="71"/>
      <c r="P39" s="76">
        <f t="shared" si="7"/>
        <v>0</v>
      </c>
      <c r="Q39" s="76">
        <f t="shared" si="0"/>
        <v>0</v>
      </c>
      <c r="R39" s="76">
        <f t="shared" si="1"/>
        <v>0</v>
      </c>
      <c r="S39" s="76">
        <f t="shared" si="2"/>
        <v>0</v>
      </c>
      <c r="T39" s="76">
        <f t="shared" si="3"/>
        <v>0</v>
      </c>
      <c r="U39" s="76">
        <f t="shared" si="8"/>
        <v>0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181"/>
      <c r="AB39" s="181"/>
      <c r="AC39" s="181"/>
      <c r="AD39" s="54" t="s">
        <v>39</v>
      </c>
      <c r="AE39" s="55">
        <f>IF([0]!Pfingstsonntag_1=""," ",[0]!Pfingstsonntag_1)</f>
        <v>42505</v>
      </c>
      <c r="AF39" s="53">
        <v>125</v>
      </c>
    </row>
    <row r="40" spans="2:32" ht="21" customHeight="1">
      <c r="B40" s="18">
        <f t="shared" si="9"/>
        <v>42670</v>
      </c>
      <c r="C40" s="21"/>
      <c r="D40" s="21"/>
      <c r="E40" s="21"/>
      <c r="F40" s="77"/>
      <c r="G40" s="121"/>
      <c r="H40" s="95"/>
      <c r="I40" s="148">
        <f t="shared" si="6"/>
        <v>0</v>
      </c>
      <c r="J40" s="196"/>
      <c r="K40" s="197"/>
      <c r="L40" s="197"/>
      <c r="M40" s="197"/>
      <c r="N40" s="198"/>
      <c r="O40" s="71"/>
      <c r="P40" s="76">
        <f t="shared" si="7"/>
        <v>0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0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181"/>
      <c r="AB40" s="181"/>
      <c r="AC40" s="181"/>
      <c r="AD40" s="57"/>
      <c r="AE40" s="56"/>
      <c r="AF40" s="56"/>
    </row>
    <row r="41" spans="2:32" ht="21" customHeight="1">
      <c r="B41" s="18">
        <f t="shared" si="9"/>
        <v>42671</v>
      </c>
      <c r="C41" s="21"/>
      <c r="D41" s="21"/>
      <c r="E41" s="21"/>
      <c r="F41" s="77"/>
      <c r="G41" s="121"/>
      <c r="H41" s="95"/>
      <c r="I41" s="148">
        <f t="shared" si="6"/>
        <v>0</v>
      </c>
      <c r="J41" s="196"/>
      <c r="K41" s="197"/>
      <c r="L41" s="197"/>
      <c r="M41" s="197"/>
      <c r="N41" s="198"/>
      <c r="O41" s="71"/>
      <c r="P41" s="76">
        <f t="shared" si="7"/>
        <v>0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0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181"/>
      <c r="AB41" s="181"/>
      <c r="AC41" s="181"/>
      <c r="AD41" s="56"/>
      <c r="AE41" s="56"/>
      <c r="AF41" s="56"/>
    </row>
    <row r="42" spans="2:32" ht="21" customHeight="1">
      <c r="B42" s="18">
        <f t="shared" si="9"/>
        <v>42672</v>
      </c>
      <c r="C42" s="21"/>
      <c r="D42" s="21"/>
      <c r="E42" s="21"/>
      <c r="F42" s="77"/>
      <c r="G42" s="121"/>
      <c r="H42" s="95"/>
      <c r="I42" s="148">
        <f t="shared" si="6"/>
        <v>0</v>
      </c>
      <c r="J42" s="196"/>
      <c r="K42" s="197"/>
      <c r="L42" s="197"/>
      <c r="M42" s="197"/>
      <c r="N42" s="198"/>
      <c r="O42" s="71"/>
      <c r="P42" s="76">
        <f t="shared" si="7"/>
        <v>0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1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181"/>
      <c r="AB42" s="181"/>
      <c r="AC42" s="181"/>
      <c r="AD42" s="56"/>
      <c r="AE42" s="56"/>
      <c r="AF42" s="56"/>
    </row>
    <row r="43" spans="2:32" ht="21" customHeight="1">
      <c r="B43" s="18">
        <f t="shared" si="9"/>
        <v>42673</v>
      </c>
      <c r="C43" s="21"/>
      <c r="D43" s="21"/>
      <c r="E43" s="21"/>
      <c r="F43" s="77"/>
      <c r="G43" s="121"/>
      <c r="H43" s="95"/>
      <c r="I43" s="148">
        <f t="shared" si="6"/>
        <v>0</v>
      </c>
      <c r="J43" s="196"/>
      <c r="K43" s="197"/>
      <c r="L43" s="197"/>
      <c r="M43" s="197"/>
      <c r="N43" s="198"/>
      <c r="O43" s="71"/>
      <c r="P43" s="76">
        <f t="shared" si="7"/>
        <v>1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0</v>
      </c>
      <c r="V43" s="76">
        <f t="shared" si="4"/>
        <v>1</v>
      </c>
      <c r="W43" s="76">
        <f t="shared" si="5"/>
        <v>0</v>
      </c>
      <c r="X43" s="9"/>
      <c r="Y43" s="24"/>
      <c r="Z43" s="25"/>
      <c r="AA43" s="181"/>
      <c r="AB43" s="181"/>
      <c r="AC43" s="181"/>
      <c r="AD43" s="56"/>
      <c r="AE43" s="56"/>
      <c r="AF43" s="56"/>
    </row>
    <row r="44" spans="2:32" ht="21" customHeight="1">
      <c r="B44" s="19">
        <f t="shared" si="9"/>
        <v>42674</v>
      </c>
      <c r="C44" s="67"/>
      <c r="D44" s="67"/>
      <c r="E44" s="67"/>
      <c r="F44" s="78"/>
      <c r="G44" s="121"/>
      <c r="H44" s="109"/>
      <c r="I44" s="149">
        <f t="shared" si="6"/>
        <v>0</v>
      </c>
      <c r="J44" s="240"/>
      <c r="K44" s="241"/>
      <c r="L44" s="241"/>
      <c r="M44" s="241"/>
      <c r="N44" s="242"/>
      <c r="O44" s="71"/>
      <c r="P44" s="76">
        <f t="shared" si="7"/>
        <v>0</v>
      </c>
      <c r="Q44" s="76">
        <f t="shared" si="0"/>
        <v>1</v>
      </c>
      <c r="R44" s="76">
        <f t="shared" si="1"/>
        <v>0</v>
      </c>
      <c r="S44" s="76">
        <f t="shared" si="2"/>
        <v>0</v>
      </c>
      <c r="T44" s="76">
        <f t="shared" si="3"/>
        <v>0</v>
      </c>
      <c r="U44" s="76">
        <f t="shared" si="8"/>
        <v>0</v>
      </c>
      <c r="V44" s="76">
        <f t="shared" si="4"/>
        <v>1</v>
      </c>
      <c r="W44" s="76">
        <f t="shared" si="5"/>
        <v>0</v>
      </c>
      <c r="X44" s="9"/>
      <c r="Y44" s="26"/>
      <c r="Z44" s="27"/>
      <c r="AA44" s="181"/>
      <c r="AB44" s="181"/>
      <c r="AC44" s="181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85"/>
      <c r="G45" s="130"/>
      <c r="H45" s="137"/>
      <c r="I45" s="143">
        <f>SUM(I14:I44)</f>
        <v>0</v>
      </c>
      <c r="J45" s="87"/>
      <c r="K45" s="118"/>
      <c r="L45" s="87"/>
      <c r="M45" s="118"/>
      <c r="N45" s="87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181"/>
      <c r="AB45" s="181"/>
      <c r="AC45" s="181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</row>
    <row r="48" spans="2:29" ht="12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</row>
    <row r="49" spans="2:29" ht="12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</row>
    <row r="50" spans="2:29" ht="12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</row>
    <row r="51" spans="2:29" ht="12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</row>
    <row r="52" spans="2:29" ht="12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</row>
    <row r="53" spans="2:29" ht="12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</row>
    <row r="54" spans="2:29" ht="12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</row>
    <row r="55" spans="2:29" ht="12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</row>
  </sheetData>
  <sheetProtection password="8299" sheet="1"/>
  <mergeCells count="62">
    <mergeCell ref="J38:N38"/>
    <mergeCell ref="J33:N33"/>
    <mergeCell ref="J40:N40"/>
    <mergeCell ref="J41:N41"/>
    <mergeCell ref="J42:N42"/>
    <mergeCell ref="J43:N43"/>
    <mergeCell ref="J44:N44"/>
    <mergeCell ref="J34:N34"/>
    <mergeCell ref="J35:N35"/>
    <mergeCell ref="J36:N36"/>
    <mergeCell ref="J37:N37"/>
    <mergeCell ref="J24:N24"/>
    <mergeCell ref="J25:N25"/>
    <mergeCell ref="J26:N26"/>
    <mergeCell ref="J27:N27"/>
    <mergeCell ref="J39:N39"/>
    <mergeCell ref="J31:N31"/>
    <mergeCell ref="J32:N32"/>
    <mergeCell ref="J18:N18"/>
    <mergeCell ref="J19:N19"/>
    <mergeCell ref="J20:N20"/>
    <mergeCell ref="J21:N21"/>
    <mergeCell ref="J22:N22"/>
    <mergeCell ref="J23:N23"/>
    <mergeCell ref="J28:N28"/>
    <mergeCell ref="J29:N29"/>
    <mergeCell ref="AE12:AE13"/>
    <mergeCell ref="AF12:AF13"/>
    <mergeCell ref="Y14:Z14"/>
    <mergeCell ref="AD27:AF28"/>
    <mergeCell ref="AD29:AF30"/>
    <mergeCell ref="AD12:AD13"/>
    <mergeCell ref="D7:M7"/>
    <mergeCell ref="B8:C8"/>
    <mergeCell ref="D8:M8"/>
    <mergeCell ref="B9:M9"/>
    <mergeCell ref="J30:N30"/>
    <mergeCell ref="B47:AC55"/>
    <mergeCell ref="J14:N14"/>
    <mergeCell ref="J15:N15"/>
    <mergeCell ref="J16:N16"/>
    <mergeCell ref="J17:N17"/>
    <mergeCell ref="L10:M10"/>
    <mergeCell ref="B2:Z3"/>
    <mergeCell ref="J12:N13"/>
    <mergeCell ref="Y5:Z10"/>
    <mergeCell ref="B11:Z11"/>
    <mergeCell ref="B12:B13"/>
    <mergeCell ref="C12:D12"/>
    <mergeCell ref="E12:F12"/>
    <mergeCell ref="Y12:Z13"/>
    <mergeCell ref="B7:C7"/>
    <mergeCell ref="B1:Z1"/>
    <mergeCell ref="AA3:AC45"/>
    <mergeCell ref="B4:Z4"/>
    <mergeCell ref="B5:C5"/>
    <mergeCell ref="D5:M5"/>
    <mergeCell ref="B6:C6"/>
    <mergeCell ref="D6:M6"/>
    <mergeCell ref="B10:C10"/>
    <mergeCell ref="D10:H10"/>
    <mergeCell ref="J10:K10"/>
  </mergeCells>
  <conditionalFormatting sqref="B14:B44">
    <cfRule type="expression" priority="7" dxfId="12" stopIfTrue="1">
      <formula>OR(WEEKDAY(B14)=7,WEEKDAY(B14)=1)</formula>
    </cfRule>
  </conditionalFormatting>
  <conditionalFormatting sqref="C14:C44">
    <cfRule type="expression" priority="8" dxfId="0" stopIfTrue="1">
      <formula>OR(WEEKDAY(B14)=7,WEEKDAY(B14)=1)</formula>
    </cfRule>
  </conditionalFormatting>
  <conditionalFormatting sqref="D14:D44">
    <cfRule type="expression" priority="9" dxfId="0" stopIfTrue="1">
      <formula>OR(WEEKDAY(B14)=7,WEEKDAY(B14)=1)</formula>
    </cfRule>
  </conditionalFormatting>
  <conditionalFormatting sqref="G14:G44">
    <cfRule type="expression" priority="10" dxfId="0" stopIfTrue="1">
      <formula>OR(WEEKDAY(B14)=7,WEEKDAY(B14)=1)</formula>
    </cfRule>
  </conditionalFormatting>
  <conditionalFormatting sqref="J14:J44">
    <cfRule type="expression" priority="11" dxfId="0" stopIfTrue="1">
      <formula>OR(WEEKDAY(B14)=7,WEEKDAY(B14)=1)</formula>
    </cfRule>
  </conditionalFormatting>
  <conditionalFormatting sqref="O14:O44">
    <cfRule type="expression" priority="15" dxfId="0" stopIfTrue="1">
      <formula>OR(WEEKDAY(C14)=7,WEEKDAY(C14)=1)</formula>
    </cfRule>
  </conditionalFormatting>
  <conditionalFormatting sqref="E14:E44">
    <cfRule type="expression" priority="6" dxfId="4" stopIfTrue="1">
      <formula>OR(WEEKDAY(B14)=7,WEEKDAY(B14)=1)</formula>
    </cfRule>
  </conditionalFormatting>
  <conditionalFormatting sqref="F14:F44">
    <cfRule type="expression" priority="5" dxfId="4" stopIfTrue="1">
      <formula>OR(WEEKDAY(B14)=7,WEEKDAY(B14)=1)</formula>
    </cfRule>
  </conditionalFormatting>
  <conditionalFormatting sqref="W14:W44">
    <cfRule type="expression" priority="164" dxfId="0" stopIfTrue="1">
      <formula>OR(WEEKDAY(C14)=7,WEEKDAY(C14)=1)</formula>
    </cfRule>
  </conditionalFormatting>
  <conditionalFormatting sqref="V14:V44">
    <cfRule type="expression" priority="166" dxfId="0" stopIfTrue="1">
      <formula>OR(WEEKDAY(C14)=7,WEEKDAY(C14)=1)</formula>
    </cfRule>
  </conditionalFormatting>
  <conditionalFormatting sqref="U14:U44">
    <cfRule type="expression" priority="168" dxfId="0" stopIfTrue="1">
      <formula>OR(WEEKDAY(C14)=7,WEEKDAY(C14)=1)</formula>
    </cfRule>
  </conditionalFormatting>
  <conditionalFormatting sqref="T14:T44">
    <cfRule type="expression" priority="170" dxfId="0" stopIfTrue="1">
      <formula>OR(WEEKDAY(C14)=7,WEEKDAY(C14)=1)</formula>
    </cfRule>
  </conditionalFormatting>
  <conditionalFormatting sqref="S14:S44">
    <cfRule type="expression" priority="172" dxfId="0" stopIfTrue="1">
      <formula>OR(WEEKDAY(C14)=7,WEEKDAY(C14)=1)</formula>
    </cfRule>
  </conditionalFormatting>
  <conditionalFormatting sqref="R14:R44">
    <cfRule type="expression" priority="174" dxfId="0" stopIfTrue="1">
      <formula>OR(WEEKDAY(C14)=7,WEEKDAY(C14)=1)</formula>
    </cfRule>
  </conditionalFormatting>
  <conditionalFormatting sqref="Q14:Q44">
    <cfRule type="expression" priority="176" dxfId="0" stopIfTrue="1">
      <formula>OR(WEEKDAY(C14)=7,WEEKDAY(C14)=1)</formula>
    </cfRule>
  </conditionalFormatting>
  <conditionalFormatting sqref="P14:P44 P14:W14 Q15:W44">
    <cfRule type="expression" priority="178" dxfId="0" stopIfTrue="1">
      <formula>OR(WEEKDAY(C14)=7,WEEKDAY(C14)=1)</formula>
    </cfRule>
  </conditionalFormatting>
  <conditionalFormatting sqref="H14:I44">
    <cfRule type="expression" priority="180" dxfId="4" stopIfTrue="1">
      <formula>OR(WEEKDAY(C14)=7,WEEKDAY(C14)=1)</formula>
    </cfRule>
  </conditionalFormatting>
  <conditionalFormatting sqref="G14">
    <cfRule type="expression" priority="3" dxfId="0" stopIfTrue="1">
      <formula>OR(WEEKDAY(B14)=7,WEEKDAY(B14)=1)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3.00390625" style="2" hidden="1" customWidth="1"/>
    <col min="16" max="16" width="9.140625" style="2" hidden="1" customWidth="1"/>
    <col min="17" max="17" width="8.8515625" style="2" hidden="1" customWidth="1"/>
    <col min="18" max="18" width="9.8515625" style="2" hidden="1" customWidth="1"/>
    <col min="19" max="19" width="8.8515625" style="2" hidden="1" customWidth="1"/>
    <col min="20" max="20" width="9.8515625" style="2" hidden="1" customWidth="1"/>
    <col min="21" max="21" width="8.8515625" style="2" hidden="1" customWidth="1"/>
    <col min="22" max="22" width="8.7109375" style="2" hidden="1" customWidth="1"/>
    <col min="23" max="23" width="8.2812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171" t="str">
        <f>IF([0]!actualdate=""," ",[0]!actualdate)</f>
        <v>Letzte Aktualisierung: 21.10.2015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2:32" ht="30" customHeight="1">
      <c r="B2" s="153" t="s">
        <v>48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  <c r="AA2" s="7"/>
      <c r="AB2" s="7"/>
      <c r="AC2" s="7"/>
      <c r="AD2" s="7"/>
      <c r="AE2" s="7"/>
      <c r="AF2" s="7"/>
    </row>
    <row r="3" spans="2:32" ht="16.5" customHeight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  <c r="AA3" s="181"/>
      <c r="AB3" s="181"/>
      <c r="AC3" s="181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181"/>
      <c r="AB4" s="181"/>
      <c r="AC4" s="181"/>
      <c r="AD4" s="5"/>
      <c r="AE4" s="5"/>
      <c r="AF4" s="28"/>
    </row>
    <row r="5" spans="2:29" ht="21.75" customHeight="1">
      <c r="B5" s="216" t="s">
        <v>13</v>
      </c>
      <c r="C5" s="217"/>
      <c r="D5" s="173"/>
      <c r="E5" s="174"/>
      <c r="F5" s="174"/>
      <c r="G5" s="174"/>
      <c r="H5" s="174"/>
      <c r="I5" s="174"/>
      <c r="J5" s="174"/>
      <c r="K5" s="174"/>
      <c r="L5" s="174"/>
      <c r="M5" s="175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63"/>
      <c r="Z5" s="164"/>
      <c r="AA5" s="181"/>
      <c r="AB5" s="181"/>
      <c r="AC5" s="181"/>
    </row>
    <row r="6" spans="2:29" ht="21.75" customHeight="1">
      <c r="B6" s="222" t="s">
        <v>15</v>
      </c>
      <c r="C6" s="223"/>
      <c r="D6" s="176"/>
      <c r="E6" s="177"/>
      <c r="F6" s="177"/>
      <c r="G6" s="177"/>
      <c r="H6" s="177"/>
      <c r="I6" s="177"/>
      <c r="J6" s="178"/>
      <c r="K6" s="178"/>
      <c r="L6" s="178"/>
      <c r="M6" s="179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65"/>
      <c r="Z6" s="166"/>
      <c r="AA6" s="181"/>
      <c r="AB6" s="181"/>
      <c r="AC6" s="181"/>
    </row>
    <row r="7" spans="2:29" ht="21.75" customHeight="1">
      <c r="B7" s="232" t="s">
        <v>14</v>
      </c>
      <c r="C7" s="233"/>
      <c r="D7" s="238"/>
      <c r="E7" s="239"/>
      <c r="F7" s="239"/>
      <c r="G7" s="239"/>
      <c r="H7" s="239"/>
      <c r="I7" s="239"/>
      <c r="J7" s="174"/>
      <c r="K7" s="174"/>
      <c r="L7" s="174"/>
      <c r="M7" s="175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65"/>
      <c r="Z7" s="166"/>
      <c r="AA7" s="181"/>
      <c r="AB7" s="181"/>
      <c r="AC7" s="181"/>
    </row>
    <row r="8" spans="2:29" ht="21.75" customHeight="1">
      <c r="B8" s="188" t="s">
        <v>16</v>
      </c>
      <c r="C8" s="189"/>
      <c r="D8" s="176"/>
      <c r="E8" s="177"/>
      <c r="F8" s="177"/>
      <c r="G8" s="177"/>
      <c r="H8" s="177"/>
      <c r="I8" s="177"/>
      <c r="J8" s="213"/>
      <c r="K8" s="213"/>
      <c r="L8" s="213"/>
      <c r="M8" s="213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65"/>
      <c r="Z8" s="166"/>
      <c r="AA8" s="181"/>
      <c r="AB8" s="181"/>
      <c r="AC8" s="181"/>
    </row>
    <row r="9" spans="2:29" ht="7.5" customHeight="1">
      <c r="B9" s="218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65"/>
      <c r="Z9" s="166"/>
      <c r="AA9" s="181"/>
      <c r="AB9" s="181"/>
      <c r="AC9" s="181"/>
    </row>
    <row r="10" spans="2:29" ht="21" customHeight="1">
      <c r="B10" s="182" t="s">
        <v>4</v>
      </c>
      <c r="C10" s="183"/>
      <c r="D10" s="184">
        <v>42675</v>
      </c>
      <c r="E10" s="185"/>
      <c r="F10" s="185"/>
      <c r="G10" s="185"/>
      <c r="H10" s="185"/>
      <c r="I10" s="127"/>
      <c r="J10" s="186" t="s">
        <v>5</v>
      </c>
      <c r="K10" s="187"/>
      <c r="L10" s="220">
        <v>10</v>
      </c>
      <c r="M10" s="221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67"/>
      <c r="Z10" s="168"/>
      <c r="AA10" s="181"/>
      <c r="AB10" s="181"/>
      <c r="AC10" s="181"/>
    </row>
    <row r="11" spans="2:29" s="6" customFormat="1" ht="12.75" customHeight="1"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181"/>
      <c r="AB11" s="181"/>
      <c r="AC11" s="181"/>
    </row>
    <row r="12" spans="2:32" ht="21" customHeight="1">
      <c r="B12" s="234" t="s">
        <v>17</v>
      </c>
      <c r="C12" s="190" t="s">
        <v>24</v>
      </c>
      <c r="D12" s="192"/>
      <c r="E12" s="190" t="s">
        <v>25</v>
      </c>
      <c r="F12" s="191"/>
      <c r="G12" s="128" t="s">
        <v>49</v>
      </c>
      <c r="H12" s="88" t="s">
        <v>46</v>
      </c>
      <c r="I12" s="88" t="s">
        <v>52</v>
      </c>
      <c r="J12" s="159" t="s">
        <v>50</v>
      </c>
      <c r="K12" s="159"/>
      <c r="L12" s="159"/>
      <c r="M12" s="159"/>
      <c r="N12" s="160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228" t="s">
        <v>20</v>
      </c>
      <c r="Z12" s="229"/>
      <c r="AA12" s="181"/>
      <c r="AB12" s="181"/>
      <c r="AC12" s="181"/>
      <c r="AD12" s="214" t="s">
        <v>32</v>
      </c>
      <c r="AE12" s="236">
        <f>YEAR(Beginndatum_1)</f>
        <v>2016</v>
      </c>
      <c r="AF12" s="226" t="s">
        <v>26</v>
      </c>
    </row>
    <row r="13" spans="2:32" ht="21" customHeight="1">
      <c r="B13" s="235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79" t="s">
        <v>47</v>
      </c>
      <c r="I13" s="79" t="s">
        <v>53</v>
      </c>
      <c r="J13" s="161"/>
      <c r="K13" s="161"/>
      <c r="L13" s="161"/>
      <c r="M13" s="161"/>
      <c r="N13" s="162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230"/>
      <c r="Z13" s="231"/>
      <c r="AA13" s="181"/>
      <c r="AB13" s="181"/>
      <c r="AC13" s="181"/>
      <c r="AD13" s="215"/>
      <c r="AE13" s="237"/>
      <c r="AF13" s="227"/>
    </row>
    <row r="14" spans="2:32" ht="21" customHeight="1">
      <c r="B14" s="66">
        <f>Beginndatum_1</f>
        <v>42675</v>
      </c>
      <c r="C14" s="20">
        <v>0</v>
      </c>
      <c r="D14" s="20">
        <v>0</v>
      </c>
      <c r="E14" s="20"/>
      <c r="F14" s="96"/>
      <c r="G14" s="120">
        <v>0</v>
      </c>
      <c r="H14" s="97"/>
      <c r="I14" s="147">
        <f>IF(B14&lt;&gt;"",D14+IF(D14&lt;C14,1,0)-C14+F14+IF(F14&lt;E14,1,0)-E14-G14,"")</f>
        <v>0</v>
      </c>
      <c r="J14" s="193"/>
      <c r="K14" s="194"/>
      <c r="L14" s="194"/>
      <c r="M14" s="194"/>
      <c r="N14" s="195"/>
      <c r="O14" s="70"/>
      <c r="P14" s="76">
        <f>IF(ISNUMBER(B14),IF(WEEKDAY(B14,1)=1,1,0),0)</f>
        <v>0</v>
      </c>
      <c r="Q14" s="76">
        <f aca="true" t="shared" si="0" ref="Q14:Q43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1</v>
      </c>
      <c r="R14" s="76">
        <f aca="true" t="shared" si="1" ref="R14:R43">IF(ISNUMBER(B14),IF(OR(B14=Weihnachtstag_1_1,B14=Weihnachtstag_2_1,B14=Tag_der_Arbeit_1),1,0),0)</f>
        <v>0</v>
      </c>
      <c r="S14" s="76">
        <f aca="true" t="shared" si="2" ref="S14:S43">IF(ISNUMBER(B14),IF(B14=Heiligabend_1,1,0),0)</f>
        <v>0</v>
      </c>
      <c r="T14" s="76">
        <f aca="true" t="shared" si="3" ref="T14:T43">IF(ISNUMBER(B14),IF(B14=Sylvester_1,1,0),0)</f>
        <v>0</v>
      </c>
      <c r="U14" s="76">
        <f>IF(ISNUMBER(B14),IF(WEEKDAY(B14+1,1)=1,1,0),0)</f>
        <v>0</v>
      </c>
      <c r="V14" s="76">
        <f aca="true" t="shared" si="4" ref="V14:V43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3">IF(ISNUMBER(B14),IF(OR(B14+1=Weihnachtstag_1_1,B14+1=Weihnachtstag_2_1,B14+1=Tag_der_Arbeit_1),1,0),0)</f>
        <v>0</v>
      </c>
      <c r="X14" s="22"/>
      <c r="Y14" s="211"/>
      <c r="Z14" s="212"/>
      <c r="AA14" s="181"/>
      <c r="AB14" s="181"/>
      <c r="AC14" s="181"/>
      <c r="AD14" s="31" t="s">
        <v>0</v>
      </c>
      <c r="AE14" s="32">
        <f>DATE(AE12,1,1)</f>
        <v>42370</v>
      </c>
      <c r="AF14" s="33">
        <v>125</v>
      </c>
    </row>
    <row r="15" spans="2:32" ht="21" customHeight="1">
      <c r="B15" s="17">
        <f>IF(B14&lt;&gt;"",IF(MONTH(Beginndatum_1)=MONTH(B14+1),B14+1,""),"")</f>
        <v>42676</v>
      </c>
      <c r="C15" s="21"/>
      <c r="D15" s="21"/>
      <c r="E15" s="21"/>
      <c r="F15" s="77"/>
      <c r="G15" s="123"/>
      <c r="H15" s="95"/>
      <c r="I15" s="148">
        <f aca="true" t="shared" si="6" ref="I15:I44">IF(B15&lt;&gt;"",D15+IF(D15&lt;C15,1,0)-C15+F15+IF(F15&lt;E15,1,0)-E15-G15,"")</f>
        <v>0</v>
      </c>
      <c r="J15" s="196"/>
      <c r="K15" s="197"/>
      <c r="L15" s="197"/>
      <c r="M15" s="197"/>
      <c r="N15" s="198"/>
      <c r="O15" s="71"/>
      <c r="P15" s="76">
        <f aca="true" t="shared" si="7" ref="P15:P43">IF(ISNUMBER(B15),IF(WEEKDAY(B15,1)=1,1,0),0)</f>
        <v>0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3">IF(ISNUMBER(B15),IF(WEEKDAY(B15+1,1)=1,1,0),0)</f>
        <v>0</v>
      </c>
      <c r="V15" s="76">
        <f t="shared" si="4"/>
        <v>0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181"/>
      <c r="AB15" s="181"/>
      <c r="AC15" s="181"/>
      <c r="AD15" s="34" t="s">
        <v>1</v>
      </c>
      <c r="AE15" s="35">
        <f>Ostersonntag_1-2</f>
        <v>42454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42677</v>
      </c>
      <c r="C16" s="21"/>
      <c r="D16" s="21"/>
      <c r="E16" s="21"/>
      <c r="F16" s="77"/>
      <c r="G16" s="121"/>
      <c r="H16" s="95"/>
      <c r="I16" s="148">
        <f t="shared" si="6"/>
        <v>0</v>
      </c>
      <c r="J16" s="196"/>
      <c r="K16" s="197"/>
      <c r="L16" s="197"/>
      <c r="M16" s="197"/>
      <c r="N16" s="198"/>
      <c r="O16" s="71"/>
      <c r="P16" s="76">
        <f t="shared" si="7"/>
        <v>0</v>
      </c>
      <c r="Q16" s="76">
        <f t="shared" si="0"/>
        <v>0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0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181"/>
      <c r="AB16" s="181"/>
      <c r="AC16" s="181"/>
      <c r="AD16" s="34" t="s">
        <v>3</v>
      </c>
      <c r="AE16" s="35">
        <f>Ostersonntag_1+1</f>
        <v>42457</v>
      </c>
      <c r="AF16" s="36">
        <v>125</v>
      </c>
    </row>
    <row r="17" spans="2:32" ht="21" customHeight="1">
      <c r="B17" s="18">
        <f t="shared" si="9"/>
        <v>42678</v>
      </c>
      <c r="C17" s="21"/>
      <c r="D17" s="21"/>
      <c r="E17" s="21"/>
      <c r="F17" s="77"/>
      <c r="G17" s="121"/>
      <c r="H17" s="95"/>
      <c r="I17" s="148">
        <f t="shared" si="6"/>
        <v>0</v>
      </c>
      <c r="J17" s="196"/>
      <c r="K17" s="197"/>
      <c r="L17" s="197"/>
      <c r="M17" s="197"/>
      <c r="N17" s="198"/>
      <c r="O17" s="71"/>
      <c r="P17" s="76">
        <f t="shared" si="7"/>
        <v>0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0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181"/>
      <c r="AB17" s="181"/>
      <c r="AC17" s="181"/>
      <c r="AD17" s="34" t="s">
        <v>6</v>
      </c>
      <c r="AE17" s="35">
        <f>DATE(AE12,5,1)</f>
        <v>42491</v>
      </c>
      <c r="AF17" s="36">
        <v>150</v>
      </c>
    </row>
    <row r="18" spans="2:32" ht="21" customHeight="1">
      <c r="B18" s="18">
        <f t="shared" si="9"/>
        <v>42679</v>
      </c>
      <c r="C18" s="21"/>
      <c r="D18" s="21"/>
      <c r="E18" s="21"/>
      <c r="F18" s="77"/>
      <c r="G18" s="121"/>
      <c r="H18" s="95"/>
      <c r="I18" s="148">
        <f t="shared" si="6"/>
        <v>0</v>
      </c>
      <c r="J18" s="196"/>
      <c r="K18" s="197"/>
      <c r="L18" s="197"/>
      <c r="M18" s="197"/>
      <c r="N18" s="198"/>
      <c r="O18" s="71"/>
      <c r="P18" s="76">
        <f t="shared" si="7"/>
        <v>0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1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181"/>
      <c r="AB18" s="181"/>
      <c r="AC18" s="181"/>
      <c r="AD18" s="34" t="s">
        <v>7</v>
      </c>
      <c r="AE18" s="35">
        <f>Ostersonntag_1+39</f>
        <v>42495</v>
      </c>
      <c r="AF18" s="36">
        <v>125</v>
      </c>
    </row>
    <row r="19" spans="2:32" ht="21" customHeight="1">
      <c r="B19" s="18">
        <f t="shared" si="9"/>
        <v>42680</v>
      </c>
      <c r="C19" s="21"/>
      <c r="D19" s="21"/>
      <c r="E19" s="21"/>
      <c r="F19" s="77"/>
      <c r="G19" s="121"/>
      <c r="H19" s="95"/>
      <c r="I19" s="148">
        <f t="shared" si="6"/>
        <v>0</v>
      </c>
      <c r="J19" s="196"/>
      <c r="K19" s="197"/>
      <c r="L19" s="197"/>
      <c r="M19" s="197"/>
      <c r="N19" s="198"/>
      <c r="O19" s="71"/>
      <c r="P19" s="76">
        <f t="shared" si="7"/>
        <v>1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0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181"/>
      <c r="AB19" s="181"/>
      <c r="AC19" s="181"/>
      <c r="AD19" s="34" t="s">
        <v>8</v>
      </c>
      <c r="AE19" s="35">
        <f>Ostersonntag_1+50</f>
        <v>42506</v>
      </c>
      <c r="AF19" s="36">
        <v>125</v>
      </c>
    </row>
    <row r="20" spans="2:32" ht="21" customHeight="1">
      <c r="B20" s="18">
        <f t="shared" si="9"/>
        <v>42681</v>
      </c>
      <c r="C20" s="21"/>
      <c r="D20" s="21"/>
      <c r="E20" s="21"/>
      <c r="F20" s="77"/>
      <c r="G20" s="121"/>
      <c r="H20" s="95"/>
      <c r="I20" s="148">
        <f t="shared" si="6"/>
        <v>0</v>
      </c>
      <c r="J20" s="196"/>
      <c r="K20" s="197"/>
      <c r="L20" s="197"/>
      <c r="M20" s="197"/>
      <c r="N20" s="198"/>
      <c r="O20" s="71"/>
      <c r="P20" s="76">
        <f t="shared" si="7"/>
        <v>0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0</v>
      </c>
      <c r="V20" s="76">
        <f t="shared" si="4"/>
        <v>0</v>
      </c>
      <c r="W20" s="76">
        <f t="shared" si="5"/>
        <v>0</v>
      </c>
      <c r="X20" s="9"/>
      <c r="Y20" s="23"/>
      <c r="Z20" s="114"/>
      <c r="AA20" s="181"/>
      <c r="AB20" s="181"/>
      <c r="AC20" s="181"/>
      <c r="AD20" s="34" t="s">
        <v>9</v>
      </c>
      <c r="AE20" s="35">
        <f>DATE(AE12,10,3)</f>
        <v>42646</v>
      </c>
      <c r="AF20" s="36">
        <v>125</v>
      </c>
    </row>
    <row r="21" spans="2:32" ht="21" customHeight="1">
      <c r="B21" s="18">
        <f t="shared" si="9"/>
        <v>42682</v>
      </c>
      <c r="C21" s="21"/>
      <c r="D21" s="21"/>
      <c r="E21" s="21"/>
      <c r="F21" s="77"/>
      <c r="G21" s="121"/>
      <c r="H21" s="95"/>
      <c r="I21" s="148">
        <f t="shared" si="6"/>
        <v>0</v>
      </c>
      <c r="J21" s="196"/>
      <c r="K21" s="197"/>
      <c r="L21" s="197"/>
      <c r="M21" s="197"/>
      <c r="N21" s="198"/>
      <c r="O21" s="71"/>
      <c r="P21" s="76">
        <f t="shared" si="7"/>
        <v>0</v>
      </c>
      <c r="Q21" s="76">
        <f t="shared" si="0"/>
        <v>0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0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181"/>
      <c r="AB21" s="181"/>
      <c r="AC21" s="181"/>
      <c r="AD21" s="37" t="s">
        <v>22</v>
      </c>
      <c r="AE21" s="43">
        <f>DATE(AE12,12,24)</f>
        <v>42728</v>
      </c>
      <c r="AF21" s="36">
        <v>150</v>
      </c>
    </row>
    <row r="22" spans="2:32" ht="21" customHeight="1">
      <c r="B22" s="18">
        <f t="shared" si="9"/>
        <v>42683</v>
      </c>
      <c r="C22" s="21"/>
      <c r="D22" s="21"/>
      <c r="E22" s="21"/>
      <c r="F22" s="77"/>
      <c r="G22" s="121"/>
      <c r="H22" s="95"/>
      <c r="I22" s="148">
        <f t="shared" si="6"/>
        <v>0</v>
      </c>
      <c r="J22" s="196"/>
      <c r="K22" s="197"/>
      <c r="L22" s="197"/>
      <c r="M22" s="197"/>
      <c r="N22" s="198"/>
      <c r="O22" s="71"/>
      <c r="P22" s="76">
        <f t="shared" si="7"/>
        <v>0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0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181"/>
      <c r="AB22" s="181"/>
      <c r="AC22" s="181"/>
      <c r="AD22" s="34" t="s">
        <v>10</v>
      </c>
      <c r="AE22" s="35">
        <f>DATE(AE12,12,25)</f>
        <v>42729</v>
      </c>
      <c r="AF22" s="36">
        <v>150</v>
      </c>
    </row>
    <row r="23" spans="2:32" ht="21" customHeight="1">
      <c r="B23" s="18">
        <f t="shared" si="9"/>
        <v>42684</v>
      </c>
      <c r="C23" s="21"/>
      <c r="D23" s="21"/>
      <c r="E23" s="21"/>
      <c r="F23" s="77"/>
      <c r="G23" s="121"/>
      <c r="H23" s="95"/>
      <c r="I23" s="148">
        <f t="shared" si="6"/>
        <v>0</v>
      </c>
      <c r="J23" s="196"/>
      <c r="K23" s="197"/>
      <c r="L23" s="197"/>
      <c r="M23" s="197"/>
      <c r="N23" s="198"/>
      <c r="O23" s="71"/>
      <c r="P23" s="76">
        <f t="shared" si="7"/>
        <v>0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0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181"/>
      <c r="AB23" s="181"/>
      <c r="AC23" s="181"/>
      <c r="AD23" s="34" t="s">
        <v>11</v>
      </c>
      <c r="AE23" s="35">
        <f>DATE(AE12,12,26)</f>
        <v>42730</v>
      </c>
      <c r="AF23" s="36">
        <v>150</v>
      </c>
    </row>
    <row r="24" spans="2:32" ht="21" customHeight="1">
      <c r="B24" s="18">
        <f t="shared" si="9"/>
        <v>42685</v>
      </c>
      <c r="C24" s="21"/>
      <c r="D24" s="21"/>
      <c r="E24" s="21"/>
      <c r="F24" s="77"/>
      <c r="G24" s="121"/>
      <c r="H24" s="95"/>
      <c r="I24" s="148">
        <f t="shared" si="6"/>
        <v>0</v>
      </c>
      <c r="J24" s="196"/>
      <c r="K24" s="197"/>
      <c r="L24" s="197"/>
      <c r="M24" s="197"/>
      <c r="N24" s="198"/>
      <c r="O24" s="71"/>
      <c r="P24" s="76">
        <f t="shared" si="7"/>
        <v>0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0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181"/>
      <c r="AB24" s="181"/>
      <c r="AC24" s="181"/>
      <c r="AD24" s="40" t="s">
        <v>23</v>
      </c>
      <c r="AE24" s="61">
        <f>DATE(AE12,12,31)</f>
        <v>42735</v>
      </c>
      <c r="AF24" s="50">
        <v>125</v>
      </c>
    </row>
    <row r="25" spans="2:29" ht="21" customHeight="1">
      <c r="B25" s="18">
        <f t="shared" si="9"/>
        <v>42686</v>
      </c>
      <c r="C25" s="21"/>
      <c r="D25" s="21"/>
      <c r="E25" s="21"/>
      <c r="F25" s="77"/>
      <c r="G25" s="121"/>
      <c r="H25" s="95"/>
      <c r="I25" s="148">
        <f t="shared" si="6"/>
        <v>0</v>
      </c>
      <c r="J25" s="196"/>
      <c r="K25" s="197"/>
      <c r="L25" s="197"/>
      <c r="M25" s="197"/>
      <c r="N25" s="198"/>
      <c r="O25" s="71"/>
      <c r="P25" s="76">
        <f t="shared" si="7"/>
        <v>0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1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181"/>
      <c r="AB25" s="181"/>
      <c r="AC25" s="181"/>
    </row>
    <row r="26" spans="2:32" ht="21" customHeight="1">
      <c r="B26" s="18">
        <f t="shared" si="9"/>
        <v>42687</v>
      </c>
      <c r="C26" s="21"/>
      <c r="D26" s="21"/>
      <c r="E26" s="21"/>
      <c r="F26" s="77"/>
      <c r="G26" s="121"/>
      <c r="H26" s="95"/>
      <c r="I26" s="148">
        <f t="shared" si="6"/>
        <v>0</v>
      </c>
      <c r="J26" s="196"/>
      <c r="K26" s="197"/>
      <c r="L26" s="197"/>
      <c r="M26" s="197"/>
      <c r="N26" s="198"/>
      <c r="O26" s="71"/>
      <c r="P26" s="76">
        <f t="shared" si="7"/>
        <v>1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0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181"/>
      <c r="AB26" s="181"/>
      <c r="AC26" s="181"/>
      <c r="AD26" s="80" t="s">
        <v>31</v>
      </c>
      <c r="AE26" s="81">
        <f>YEAR(Beginndatum_1)</f>
        <v>2016</v>
      </c>
      <c r="AF26" s="82" t="s">
        <v>26</v>
      </c>
    </row>
    <row r="27" spans="2:34" ht="21" customHeight="1">
      <c r="B27" s="18">
        <f t="shared" si="9"/>
        <v>42688</v>
      </c>
      <c r="C27" s="21"/>
      <c r="D27" s="21"/>
      <c r="E27" s="21"/>
      <c r="F27" s="77"/>
      <c r="G27" s="121"/>
      <c r="H27" s="95"/>
      <c r="I27" s="148">
        <f t="shared" si="6"/>
        <v>0</v>
      </c>
      <c r="J27" s="196"/>
      <c r="K27" s="197"/>
      <c r="L27" s="197"/>
      <c r="M27" s="197"/>
      <c r="N27" s="198"/>
      <c r="O27" s="71"/>
      <c r="P27" s="76">
        <f t="shared" si="7"/>
        <v>0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0</v>
      </c>
      <c r="V27" s="76">
        <f t="shared" si="4"/>
        <v>0</v>
      </c>
      <c r="W27" s="76">
        <f t="shared" si="5"/>
        <v>0</v>
      </c>
      <c r="X27" s="9"/>
      <c r="Y27" s="24"/>
      <c r="Z27" s="25"/>
      <c r="AA27" s="181"/>
      <c r="AB27" s="181"/>
      <c r="AC27" s="181"/>
      <c r="AD27" s="205" t="s">
        <v>37</v>
      </c>
      <c r="AE27" s="206"/>
      <c r="AF27" s="207"/>
      <c r="AH27" s="2" t="s">
        <v>36</v>
      </c>
    </row>
    <row r="28" spans="2:32" ht="21" customHeight="1">
      <c r="B28" s="18">
        <f t="shared" si="9"/>
        <v>42689</v>
      </c>
      <c r="C28" s="21"/>
      <c r="D28" s="21"/>
      <c r="E28" s="21"/>
      <c r="F28" s="77"/>
      <c r="G28" s="121"/>
      <c r="H28" s="95"/>
      <c r="I28" s="148">
        <f t="shared" si="6"/>
        <v>0</v>
      </c>
      <c r="J28" s="196"/>
      <c r="K28" s="197"/>
      <c r="L28" s="197"/>
      <c r="M28" s="197"/>
      <c r="N28" s="198"/>
      <c r="O28" s="71"/>
      <c r="P28" s="76">
        <f t="shared" si="7"/>
        <v>0</v>
      </c>
      <c r="Q28" s="76">
        <f t="shared" si="0"/>
        <v>0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0</v>
      </c>
      <c r="V28" s="76">
        <f t="shared" si="4"/>
        <v>1</v>
      </c>
      <c r="W28" s="76">
        <f t="shared" si="5"/>
        <v>0</v>
      </c>
      <c r="X28" s="9"/>
      <c r="Y28" s="24"/>
      <c r="Z28" s="25"/>
      <c r="AA28" s="181"/>
      <c r="AB28" s="181"/>
      <c r="AC28" s="181"/>
      <c r="AD28" s="208"/>
      <c r="AE28" s="209"/>
      <c r="AF28" s="210"/>
    </row>
    <row r="29" spans="2:32" ht="21" customHeight="1">
      <c r="B29" s="18">
        <f t="shared" si="9"/>
        <v>42690</v>
      </c>
      <c r="C29" s="21"/>
      <c r="D29" s="21"/>
      <c r="E29" s="21"/>
      <c r="F29" s="77"/>
      <c r="G29" s="121"/>
      <c r="H29" s="95"/>
      <c r="I29" s="148">
        <f t="shared" si="6"/>
        <v>0</v>
      </c>
      <c r="J29" s="196"/>
      <c r="K29" s="197"/>
      <c r="L29" s="197"/>
      <c r="M29" s="197"/>
      <c r="N29" s="198"/>
      <c r="O29" s="71"/>
      <c r="P29" s="76">
        <f t="shared" si="7"/>
        <v>0</v>
      </c>
      <c r="Q29" s="76">
        <f t="shared" si="0"/>
        <v>1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0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181"/>
      <c r="AB29" s="181"/>
      <c r="AC29" s="181"/>
      <c r="AD29" s="199" t="s">
        <v>38</v>
      </c>
      <c r="AE29" s="200"/>
      <c r="AF29" s="201"/>
    </row>
    <row r="30" spans="2:32" ht="21" customHeight="1">
      <c r="B30" s="18">
        <f t="shared" si="9"/>
        <v>42691</v>
      </c>
      <c r="C30" s="21"/>
      <c r="D30" s="21"/>
      <c r="E30" s="21"/>
      <c r="F30" s="77"/>
      <c r="G30" s="121"/>
      <c r="H30" s="95"/>
      <c r="I30" s="148">
        <f t="shared" si="6"/>
        <v>0</v>
      </c>
      <c r="J30" s="196"/>
      <c r="K30" s="197"/>
      <c r="L30" s="197"/>
      <c r="M30" s="197"/>
      <c r="N30" s="198"/>
      <c r="O30" s="71"/>
      <c r="P30" s="76">
        <f t="shared" si="7"/>
        <v>0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0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181"/>
      <c r="AB30" s="181"/>
      <c r="AC30" s="181"/>
      <c r="AD30" s="202"/>
      <c r="AE30" s="203"/>
      <c r="AF30" s="204"/>
    </row>
    <row r="31" spans="2:32" ht="21" customHeight="1">
      <c r="B31" s="18">
        <f t="shared" si="9"/>
        <v>42692</v>
      </c>
      <c r="C31" s="21"/>
      <c r="D31" s="21"/>
      <c r="E31" s="21"/>
      <c r="F31" s="77"/>
      <c r="G31" s="121"/>
      <c r="H31" s="95"/>
      <c r="I31" s="148">
        <f t="shared" si="6"/>
        <v>0</v>
      </c>
      <c r="J31" s="196"/>
      <c r="K31" s="197"/>
      <c r="L31" s="197"/>
      <c r="M31" s="197"/>
      <c r="N31" s="198"/>
      <c r="O31" s="71"/>
      <c r="P31" s="76">
        <f t="shared" si="7"/>
        <v>0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0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181"/>
      <c r="AB31" s="181"/>
      <c r="AC31" s="181"/>
      <c r="AD31" s="38" t="s">
        <v>27</v>
      </c>
      <c r="AE31" s="42">
        <f>IF([0]!HL_3_Koenige_1=""," ",[0]!HL_3_Koenige_1)</f>
        <v>42375</v>
      </c>
      <c r="AF31" s="33">
        <v>125</v>
      </c>
    </row>
    <row r="32" spans="2:32" ht="21" customHeight="1">
      <c r="B32" s="18">
        <f t="shared" si="9"/>
        <v>42693</v>
      </c>
      <c r="C32" s="21"/>
      <c r="D32" s="21"/>
      <c r="E32" s="21"/>
      <c r="F32" s="77"/>
      <c r="G32" s="121"/>
      <c r="H32" s="95"/>
      <c r="I32" s="148">
        <f t="shared" si="6"/>
        <v>0</v>
      </c>
      <c r="J32" s="196"/>
      <c r="K32" s="197"/>
      <c r="L32" s="197"/>
      <c r="M32" s="197"/>
      <c r="N32" s="198"/>
      <c r="O32" s="71"/>
      <c r="P32" s="76">
        <f t="shared" si="7"/>
        <v>0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1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181"/>
      <c r="AB32" s="181"/>
      <c r="AC32" s="181"/>
      <c r="AD32" s="37" t="s">
        <v>28</v>
      </c>
      <c r="AE32" s="43">
        <f>IF([0]!Fronleichnam_1=""," ",[0]!Fronleichnam_1)</f>
        <v>42516</v>
      </c>
      <c r="AF32" s="36">
        <v>125</v>
      </c>
    </row>
    <row r="33" spans="2:32" ht="21" customHeight="1">
      <c r="B33" s="18">
        <f t="shared" si="9"/>
        <v>42694</v>
      </c>
      <c r="C33" s="21"/>
      <c r="D33" s="21"/>
      <c r="E33" s="21"/>
      <c r="F33" s="77"/>
      <c r="G33" s="121"/>
      <c r="H33" s="95"/>
      <c r="I33" s="148">
        <f t="shared" si="6"/>
        <v>0</v>
      </c>
      <c r="J33" s="196"/>
      <c r="K33" s="197"/>
      <c r="L33" s="197"/>
      <c r="M33" s="197"/>
      <c r="N33" s="198"/>
      <c r="O33" s="71"/>
      <c r="P33" s="76">
        <f t="shared" si="7"/>
        <v>1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0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181"/>
      <c r="AB33" s="181"/>
      <c r="AC33" s="181"/>
      <c r="AD33" s="37" t="s">
        <v>34</v>
      </c>
      <c r="AE33" s="43">
        <f>IF([0]!Friedensfest_1=""," ",[0]!Friedensfest_1)</f>
        <v>42590</v>
      </c>
      <c r="AF33" s="36">
        <v>125</v>
      </c>
    </row>
    <row r="34" spans="2:32" ht="21" customHeight="1">
      <c r="B34" s="18">
        <f t="shared" si="9"/>
        <v>42695</v>
      </c>
      <c r="C34" s="21"/>
      <c r="D34" s="21"/>
      <c r="E34" s="21"/>
      <c r="F34" s="77"/>
      <c r="G34" s="121"/>
      <c r="H34" s="95"/>
      <c r="I34" s="148">
        <f t="shared" si="6"/>
        <v>0</v>
      </c>
      <c r="J34" s="196"/>
      <c r="K34" s="197"/>
      <c r="L34" s="197"/>
      <c r="M34" s="197"/>
      <c r="N34" s="198"/>
      <c r="O34" s="71"/>
      <c r="P34" s="76">
        <f t="shared" si="7"/>
        <v>0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0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181"/>
      <c r="AB34" s="181"/>
      <c r="AC34" s="181"/>
      <c r="AD34" s="37" t="s">
        <v>29</v>
      </c>
      <c r="AE34" s="43">
        <f>IF([0]!Maria_Himmelfahrt_1=""," ",[0]!Maria_Himmelfahrt_1)</f>
        <v>42597</v>
      </c>
      <c r="AF34" s="36">
        <v>125</v>
      </c>
    </row>
    <row r="35" spans="2:32" ht="21" customHeight="1">
      <c r="B35" s="18">
        <f t="shared" si="9"/>
        <v>42696</v>
      </c>
      <c r="C35" s="21"/>
      <c r="D35" s="21"/>
      <c r="E35" s="21"/>
      <c r="F35" s="77"/>
      <c r="G35" s="121"/>
      <c r="H35" s="95"/>
      <c r="I35" s="148">
        <f t="shared" si="6"/>
        <v>0</v>
      </c>
      <c r="J35" s="196"/>
      <c r="K35" s="197"/>
      <c r="L35" s="197"/>
      <c r="M35" s="197"/>
      <c r="N35" s="198"/>
      <c r="O35" s="71"/>
      <c r="P35" s="76">
        <f t="shared" si="7"/>
        <v>0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0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181"/>
      <c r="AB35" s="181"/>
      <c r="AC35" s="181"/>
      <c r="AD35" s="37" t="s">
        <v>33</v>
      </c>
      <c r="AE35" s="44">
        <f>IF([0]!Refomationstag_1=""," ",[0]!Refomationstag_1)</f>
        <v>42674</v>
      </c>
      <c r="AF35" s="39">
        <v>125</v>
      </c>
    </row>
    <row r="36" spans="2:32" ht="21" customHeight="1">
      <c r="B36" s="18">
        <f t="shared" si="9"/>
        <v>42697</v>
      </c>
      <c r="C36" s="21"/>
      <c r="D36" s="21"/>
      <c r="E36" s="21"/>
      <c r="F36" s="77"/>
      <c r="G36" s="121"/>
      <c r="H36" s="95"/>
      <c r="I36" s="148">
        <f t="shared" si="6"/>
        <v>0</v>
      </c>
      <c r="J36" s="196"/>
      <c r="K36" s="197"/>
      <c r="L36" s="197"/>
      <c r="M36" s="197"/>
      <c r="N36" s="198"/>
      <c r="O36" s="71"/>
      <c r="P36" s="76">
        <f t="shared" si="7"/>
        <v>0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0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181"/>
      <c r="AB36" s="181"/>
      <c r="AC36" s="181"/>
      <c r="AD36" s="37" t="s">
        <v>30</v>
      </c>
      <c r="AE36" s="43">
        <f>IF([0]!Allerheiligen_1=""," ",[0]!Allerheiligen_1)</f>
        <v>42675</v>
      </c>
      <c r="AF36" s="36">
        <v>125</v>
      </c>
    </row>
    <row r="37" spans="2:32" ht="21" customHeight="1">
      <c r="B37" s="18">
        <f t="shared" si="9"/>
        <v>42698</v>
      </c>
      <c r="C37" s="21"/>
      <c r="D37" s="21"/>
      <c r="E37" s="21"/>
      <c r="F37" s="77"/>
      <c r="G37" s="124"/>
      <c r="H37" s="95"/>
      <c r="I37" s="148">
        <f t="shared" si="6"/>
        <v>0</v>
      </c>
      <c r="J37" s="196"/>
      <c r="K37" s="197"/>
      <c r="L37" s="197"/>
      <c r="M37" s="197"/>
      <c r="N37" s="198"/>
      <c r="O37" s="71"/>
      <c r="P37" s="76">
        <f t="shared" si="7"/>
        <v>0</v>
      </c>
      <c r="Q37" s="76">
        <f t="shared" si="0"/>
        <v>0</v>
      </c>
      <c r="R37" s="76">
        <f t="shared" si="1"/>
        <v>0</v>
      </c>
      <c r="S37" s="76">
        <f t="shared" si="2"/>
        <v>0</v>
      </c>
      <c r="T37" s="76">
        <f t="shared" si="3"/>
        <v>0</v>
      </c>
      <c r="U37" s="76">
        <f t="shared" si="8"/>
        <v>0</v>
      </c>
      <c r="V37" s="76">
        <f t="shared" si="4"/>
        <v>0</v>
      </c>
      <c r="W37" s="76">
        <f t="shared" si="5"/>
        <v>0</v>
      </c>
      <c r="X37" s="9"/>
      <c r="Y37" s="29"/>
      <c r="Z37" s="30"/>
      <c r="AA37" s="181"/>
      <c r="AB37" s="181"/>
      <c r="AC37" s="181"/>
      <c r="AD37" s="40" t="s">
        <v>35</v>
      </c>
      <c r="AE37" s="45">
        <f>IF([0]!Buss_Bettag_1=""," ",[0]!Buss_Bettag_1)</f>
        <v>42690</v>
      </c>
      <c r="AF37" s="41">
        <v>125</v>
      </c>
    </row>
    <row r="38" spans="2:33" ht="21" customHeight="1">
      <c r="B38" s="18">
        <f t="shared" si="9"/>
        <v>42699</v>
      </c>
      <c r="C38" s="21"/>
      <c r="D38" s="21"/>
      <c r="E38" s="21"/>
      <c r="F38" s="77"/>
      <c r="G38" s="121"/>
      <c r="H38" s="95"/>
      <c r="I38" s="148">
        <f t="shared" si="6"/>
        <v>0</v>
      </c>
      <c r="J38" s="196"/>
      <c r="K38" s="197"/>
      <c r="L38" s="197"/>
      <c r="M38" s="197"/>
      <c r="N38" s="198"/>
      <c r="O38" s="71"/>
      <c r="P38" s="76">
        <f t="shared" si="7"/>
        <v>0</v>
      </c>
      <c r="Q38" s="76">
        <f t="shared" si="0"/>
        <v>0</v>
      </c>
      <c r="R38" s="76">
        <f t="shared" si="1"/>
        <v>0</v>
      </c>
      <c r="S38" s="76">
        <f t="shared" si="2"/>
        <v>0</v>
      </c>
      <c r="T38" s="76">
        <f t="shared" si="3"/>
        <v>0</v>
      </c>
      <c r="U38" s="76">
        <f t="shared" si="8"/>
        <v>0</v>
      </c>
      <c r="V38" s="76">
        <f t="shared" si="4"/>
        <v>0</v>
      </c>
      <c r="W38" s="76">
        <f t="shared" si="5"/>
        <v>0</v>
      </c>
      <c r="X38" s="9"/>
      <c r="Y38" s="29"/>
      <c r="Z38" s="25"/>
      <c r="AA38" s="181"/>
      <c r="AB38" s="181"/>
      <c r="AC38" s="181"/>
      <c r="AD38" s="51" t="s">
        <v>2</v>
      </c>
      <c r="AE38" s="52">
        <f>IF([0]!Ostersonntag_1=""," ",[0]!Ostersonntag_1)</f>
        <v>42456</v>
      </c>
      <c r="AF38" s="53">
        <v>125</v>
      </c>
      <c r="AG38" s="56"/>
    </row>
    <row r="39" spans="2:32" ht="21" customHeight="1">
      <c r="B39" s="18">
        <f t="shared" si="9"/>
        <v>42700</v>
      </c>
      <c r="C39" s="21"/>
      <c r="D39" s="21"/>
      <c r="E39" s="21"/>
      <c r="F39" s="77"/>
      <c r="G39" s="121"/>
      <c r="H39" s="95"/>
      <c r="I39" s="148">
        <f t="shared" si="6"/>
        <v>0</v>
      </c>
      <c r="J39" s="196"/>
      <c r="K39" s="197"/>
      <c r="L39" s="197"/>
      <c r="M39" s="197"/>
      <c r="N39" s="198"/>
      <c r="O39" s="71"/>
      <c r="P39" s="76">
        <f t="shared" si="7"/>
        <v>0</v>
      </c>
      <c r="Q39" s="76">
        <f t="shared" si="0"/>
        <v>0</v>
      </c>
      <c r="R39" s="76">
        <f t="shared" si="1"/>
        <v>0</v>
      </c>
      <c r="S39" s="76">
        <f t="shared" si="2"/>
        <v>0</v>
      </c>
      <c r="T39" s="76">
        <f t="shared" si="3"/>
        <v>0</v>
      </c>
      <c r="U39" s="76">
        <f t="shared" si="8"/>
        <v>1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181"/>
      <c r="AB39" s="181"/>
      <c r="AC39" s="181"/>
      <c r="AD39" s="54" t="s">
        <v>39</v>
      </c>
      <c r="AE39" s="55">
        <f>IF([0]!Pfingstsonntag_1=""," ",[0]!Pfingstsonntag_1)</f>
        <v>42505</v>
      </c>
      <c r="AF39" s="53">
        <v>125</v>
      </c>
    </row>
    <row r="40" spans="2:32" ht="21" customHeight="1">
      <c r="B40" s="18">
        <f t="shared" si="9"/>
        <v>42701</v>
      </c>
      <c r="C40" s="21"/>
      <c r="D40" s="21"/>
      <c r="E40" s="21"/>
      <c r="F40" s="77"/>
      <c r="G40" s="121"/>
      <c r="H40" s="95"/>
      <c r="I40" s="148">
        <f t="shared" si="6"/>
        <v>0</v>
      </c>
      <c r="J40" s="196"/>
      <c r="K40" s="197"/>
      <c r="L40" s="197"/>
      <c r="M40" s="197"/>
      <c r="N40" s="198"/>
      <c r="O40" s="71"/>
      <c r="P40" s="76">
        <f t="shared" si="7"/>
        <v>1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0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181"/>
      <c r="AB40" s="181"/>
      <c r="AC40" s="181"/>
      <c r="AD40" s="57"/>
      <c r="AE40" s="56"/>
      <c r="AF40" s="56"/>
    </row>
    <row r="41" spans="2:32" ht="21" customHeight="1">
      <c r="B41" s="18">
        <f t="shared" si="9"/>
        <v>42702</v>
      </c>
      <c r="C41" s="21"/>
      <c r="D41" s="21"/>
      <c r="E41" s="21"/>
      <c r="F41" s="77"/>
      <c r="G41" s="121"/>
      <c r="H41" s="95"/>
      <c r="I41" s="148">
        <f t="shared" si="6"/>
        <v>0</v>
      </c>
      <c r="J41" s="196"/>
      <c r="K41" s="197"/>
      <c r="L41" s="197"/>
      <c r="M41" s="197"/>
      <c r="N41" s="198"/>
      <c r="O41" s="71"/>
      <c r="P41" s="76">
        <f t="shared" si="7"/>
        <v>0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0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181"/>
      <c r="AB41" s="181"/>
      <c r="AC41" s="181"/>
      <c r="AD41" s="56"/>
      <c r="AE41" s="56"/>
      <c r="AF41" s="56"/>
    </row>
    <row r="42" spans="2:32" ht="21" customHeight="1">
      <c r="B42" s="18">
        <f t="shared" si="9"/>
        <v>42703</v>
      </c>
      <c r="C42" s="21"/>
      <c r="D42" s="21"/>
      <c r="E42" s="21"/>
      <c r="F42" s="77"/>
      <c r="G42" s="121"/>
      <c r="H42" s="95"/>
      <c r="I42" s="148">
        <f t="shared" si="6"/>
        <v>0</v>
      </c>
      <c r="J42" s="196"/>
      <c r="K42" s="197"/>
      <c r="L42" s="197"/>
      <c r="M42" s="197"/>
      <c r="N42" s="198"/>
      <c r="O42" s="71"/>
      <c r="P42" s="76">
        <f t="shared" si="7"/>
        <v>0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0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181"/>
      <c r="AB42" s="181"/>
      <c r="AC42" s="181"/>
      <c r="AD42" s="56"/>
      <c r="AE42" s="56"/>
      <c r="AF42" s="56"/>
    </row>
    <row r="43" spans="2:32" ht="21" customHeight="1">
      <c r="B43" s="18">
        <f t="shared" si="9"/>
        <v>42704</v>
      </c>
      <c r="C43" s="21"/>
      <c r="D43" s="21"/>
      <c r="E43" s="21"/>
      <c r="F43" s="77"/>
      <c r="G43" s="125"/>
      <c r="H43" s="95"/>
      <c r="I43" s="148">
        <f t="shared" si="6"/>
        <v>0</v>
      </c>
      <c r="J43" s="196"/>
      <c r="K43" s="197"/>
      <c r="L43" s="197"/>
      <c r="M43" s="197"/>
      <c r="N43" s="198"/>
      <c r="O43" s="71"/>
      <c r="P43" s="76">
        <f t="shared" si="7"/>
        <v>0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0</v>
      </c>
      <c r="V43" s="76">
        <f t="shared" si="4"/>
        <v>0</v>
      </c>
      <c r="W43" s="76">
        <f t="shared" si="5"/>
        <v>0</v>
      </c>
      <c r="X43" s="9"/>
      <c r="Y43" s="24"/>
      <c r="Z43" s="25"/>
      <c r="AA43" s="181"/>
      <c r="AB43" s="181"/>
      <c r="AC43" s="181"/>
      <c r="AD43" s="56"/>
      <c r="AE43" s="56"/>
      <c r="AF43" s="56"/>
    </row>
    <row r="44" spans="2:32" ht="21" customHeight="1">
      <c r="B44" s="19">
        <f t="shared" si="9"/>
      </c>
      <c r="C44" s="67"/>
      <c r="D44" s="67"/>
      <c r="E44" s="67"/>
      <c r="F44" s="78"/>
      <c r="G44" s="139"/>
      <c r="H44" s="109"/>
      <c r="I44" s="149">
        <f t="shared" si="6"/>
      </c>
      <c r="J44" s="240"/>
      <c r="K44" s="241"/>
      <c r="L44" s="241"/>
      <c r="M44" s="241"/>
      <c r="N44" s="242"/>
      <c r="O44" s="71"/>
      <c r="P44" s="71"/>
      <c r="Q44" s="71"/>
      <c r="R44" s="71"/>
      <c r="S44" s="71"/>
      <c r="T44" s="71"/>
      <c r="U44" s="71"/>
      <c r="V44" s="71"/>
      <c r="W44" s="71"/>
      <c r="X44" s="9"/>
      <c r="Y44" s="26"/>
      <c r="Z44" s="27"/>
      <c r="AA44" s="181"/>
      <c r="AB44" s="181"/>
      <c r="AC44" s="181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103"/>
      <c r="G45" s="130"/>
      <c r="H45" s="105"/>
      <c r="I45" s="143">
        <f>SUM(I14:I44)</f>
        <v>0</v>
      </c>
      <c r="J45" s="86"/>
      <c r="K45" s="115"/>
      <c r="L45" s="86"/>
      <c r="M45" s="115"/>
      <c r="N45" s="86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181"/>
      <c r="AB45" s="181"/>
      <c r="AC45" s="181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</row>
    <row r="48" spans="2:29" ht="12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</row>
    <row r="49" spans="2:29" ht="12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</row>
    <row r="50" spans="2:29" ht="12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</row>
    <row r="51" spans="2:29" ht="12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</row>
    <row r="52" spans="2:29" ht="12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</row>
    <row r="53" spans="2:29" ht="12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</row>
    <row r="54" spans="2:29" ht="12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</row>
    <row r="55" spans="2:29" ht="12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</row>
  </sheetData>
  <sheetProtection password="8299" sheet="1"/>
  <mergeCells count="62">
    <mergeCell ref="J38:N38"/>
    <mergeCell ref="J33:N33"/>
    <mergeCell ref="J40:N40"/>
    <mergeCell ref="J41:N41"/>
    <mergeCell ref="J42:N42"/>
    <mergeCell ref="J43:N43"/>
    <mergeCell ref="J44:N44"/>
    <mergeCell ref="J34:N34"/>
    <mergeCell ref="J35:N35"/>
    <mergeCell ref="J36:N36"/>
    <mergeCell ref="J37:N37"/>
    <mergeCell ref="J24:N24"/>
    <mergeCell ref="J25:N25"/>
    <mergeCell ref="J26:N26"/>
    <mergeCell ref="J27:N27"/>
    <mergeCell ref="J39:N39"/>
    <mergeCell ref="J31:N31"/>
    <mergeCell ref="J32:N32"/>
    <mergeCell ref="J18:N18"/>
    <mergeCell ref="J19:N19"/>
    <mergeCell ref="J20:N20"/>
    <mergeCell ref="J21:N21"/>
    <mergeCell ref="J22:N22"/>
    <mergeCell ref="J23:N23"/>
    <mergeCell ref="J28:N28"/>
    <mergeCell ref="J29:N29"/>
    <mergeCell ref="AE12:AE13"/>
    <mergeCell ref="AF12:AF13"/>
    <mergeCell ref="Y14:Z14"/>
    <mergeCell ref="AD27:AF28"/>
    <mergeCell ref="AD29:AF30"/>
    <mergeCell ref="AD12:AD13"/>
    <mergeCell ref="D7:M7"/>
    <mergeCell ref="B8:C8"/>
    <mergeCell ref="D8:M8"/>
    <mergeCell ref="B9:M9"/>
    <mergeCell ref="J30:N30"/>
    <mergeCell ref="B47:AC55"/>
    <mergeCell ref="J14:N14"/>
    <mergeCell ref="J15:N15"/>
    <mergeCell ref="J16:N16"/>
    <mergeCell ref="J17:N17"/>
    <mergeCell ref="L10:M10"/>
    <mergeCell ref="B2:Z3"/>
    <mergeCell ref="J12:N13"/>
    <mergeCell ref="Y5:Z10"/>
    <mergeCell ref="B11:Z11"/>
    <mergeCell ref="B12:B13"/>
    <mergeCell ref="C12:D12"/>
    <mergeCell ref="E12:F12"/>
    <mergeCell ref="Y12:Z13"/>
    <mergeCell ref="B7:C7"/>
    <mergeCell ref="B1:Z1"/>
    <mergeCell ref="AA3:AC45"/>
    <mergeCell ref="B4:Z4"/>
    <mergeCell ref="B5:C5"/>
    <mergeCell ref="D5:M5"/>
    <mergeCell ref="B6:C6"/>
    <mergeCell ref="D6:M6"/>
    <mergeCell ref="B10:C10"/>
    <mergeCell ref="D10:H10"/>
    <mergeCell ref="J10:K10"/>
  </mergeCells>
  <conditionalFormatting sqref="B14:B44">
    <cfRule type="expression" priority="7" dxfId="12" stopIfTrue="1">
      <formula>OR(WEEKDAY(B14)=7,WEEKDAY(B14)=1)</formula>
    </cfRule>
  </conditionalFormatting>
  <conditionalFormatting sqref="C14:C44">
    <cfRule type="expression" priority="8" dxfId="0" stopIfTrue="1">
      <formula>OR(WEEKDAY(B14)=7,WEEKDAY(B14)=1)</formula>
    </cfRule>
  </conditionalFormatting>
  <conditionalFormatting sqref="D14:D44">
    <cfRule type="expression" priority="9" dxfId="0" stopIfTrue="1">
      <formula>OR(WEEKDAY(B14)=7,WEEKDAY(B14)=1)</formula>
    </cfRule>
  </conditionalFormatting>
  <conditionalFormatting sqref="G14:G44">
    <cfRule type="expression" priority="10" dxfId="0" stopIfTrue="1">
      <formula>OR(WEEKDAY(B14)=7,WEEKDAY(B14)=1)</formula>
    </cfRule>
  </conditionalFormatting>
  <conditionalFormatting sqref="J14:J44">
    <cfRule type="expression" priority="11" dxfId="0" stopIfTrue="1">
      <formula>OR(WEEKDAY(B14)=7,WEEKDAY(B14)=1)</formula>
    </cfRule>
  </conditionalFormatting>
  <conditionalFormatting sqref="O14:O44">
    <cfRule type="expression" priority="15" dxfId="0" stopIfTrue="1">
      <formula>OR(WEEKDAY(C14)=7,WEEKDAY(C14)=1)</formula>
    </cfRule>
  </conditionalFormatting>
  <conditionalFormatting sqref="E14:E44">
    <cfRule type="expression" priority="6" dxfId="4" stopIfTrue="1">
      <formula>OR(WEEKDAY(B14)=7,WEEKDAY(B14)=1)</formula>
    </cfRule>
  </conditionalFormatting>
  <conditionalFormatting sqref="F14:F44">
    <cfRule type="expression" priority="5" dxfId="4" stopIfTrue="1">
      <formula>OR(WEEKDAY(B14)=7,WEEKDAY(B14)=1)</formula>
    </cfRule>
  </conditionalFormatting>
  <conditionalFormatting sqref="W14:W44">
    <cfRule type="expression" priority="180" dxfId="0" stopIfTrue="1">
      <formula>OR(WEEKDAY(C14)=7,WEEKDAY(C14)=1)</formula>
    </cfRule>
  </conditionalFormatting>
  <conditionalFormatting sqref="V14:V44">
    <cfRule type="expression" priority="182" dxfId="0" stopIfTrue="1">
      <formula>OR(WEEKDAY(C14)=7,WEEKDAY(C14)=1)</formula>
    </cfRule>
  </conditionalFormatting>
  <conditionalFormatting sqref="U14:U44">
    <cfRule type="expression" priority="184" dxfId="0" stopIfTrue="1">
      <formula>OR(WEEKDAY(C14)=7,WEEKDAY(C14)=1)</formula>
    </cfRule>
  </conditionalFormatting>
  <conditionalFormatting sqref="T14:T44">
    <cfRule type="expression" priority="186" dxfId="0" stopIfTrue="1">
      <formula>OR(WEEKDAY(C14)=7,WEEKDAY(C14)=1)</formula>
    </cfRule>
  </conditionalFormatting>
  <conditionalFormatting sqref="S14:S44">
    <cfRule type="expression" priority="188" dxfId="0" stopIfTrue="1">
      <formula>OR(WEEKDAY(C14)=7,WEEKDAY(C14)=1)</formula>
    </cfRule>
  </conditionalFormatting>
  <conditionalFormatting sqref="R14:R44">
    <cfRule type="expression" priority="190" dxfId="0" stopIfTrue="1">
      <formula>OR(WEEKDAY(C14)=7,WEEKDAY(C14)=1)</formula>
    </cfRule>
  </conditionalFormatting>
  <conditionalFormatting sqref="Q14:Q44">
    <cfRule type="expression" priority="192" dxfId="0" stopIfTrue="1">
      <formula>OR(WEEKDAY(C14)=7,WEEKDAY(C14)=1)</formula>
    </cfRule>
  </conditionalFormatting>
  <conditionalFormatting sqref="P14:P44 P14:W14 Q15:W43">
    <cfRule type="expression" priority="194" dxfId="0" stopIfTrue="1">
      <formula>OR(WEEKDAY(C14)=7,WEEKDAY(C14)=1)</formula>
    </cfRule>
  </conditionalFormatting>
  <conditionalFormatting sqref="H14:I44">
    <cfRule type="expression" priority="196" dxfId="4" stopIfTrue="1">
      <formula>OR(WEEKDAY(C14)=7,WEEKDAY(C14)=1)</formula>
    </cfRule>
  </conditionalFormatting>
  <conditionalFormatting sqref="G14">
    <cfRule type="expression" priority="3" dxfId="0" stopIfTrue="1">
      <formula>OR(WEEKDAY(B14)=7,WEEKDAY(B14)=1)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3.421875" style="2" hidden="1" customWidth="1"/>
    <col min="16" max="16" width="9.421875" style="2" hidden="1" customWidth="1"/>
    <col min="17" max="17" width="9.28125" style="2" hidden="1" customWidth="1"/>
    <col min="18" max="18" width="8.8515625" style="2" hidden="1" customWidth="1"/>
    <col min="19" max="19" width="9.28125" style="2" hidden="1" customWidth="1"/>
    <col min="20" max="20" width="9.421875" style="2" hidden="1" customWidth="1"/>
    <col min="21" max="21" width="8.7109375" style="2" hidden="1" customWidth="1"/>
    <col min="22" max="22" width="7.57421875" style="2" hidden="1" customWidth="1"/>
    <col min="23" max="23" width="9.0039062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171" t="str">
        <f>IF([0]!actualdate=""," ",[0]!actualdate)</f>
        <v>Letzte Aktualisierung: 21.10.2015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2:32" ht="30" customHeight="1">
      <c r="B2" s="153" t="s">
        <v>48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  <c r="AA2" s="7"/>
      <c r="AB2" s="7"/>
      <c r="AC2" s="7"/>
      <c r="AD2" s="7"/>
      <c r="AE2" s="7"/>
      <c r="AF2" s="7"/>
    </row>
    <row r="3" spans="2:32" ht="16.5" customHeight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  <c r="AA3" s="181"/>
      <c r="AB3" s="181"/>
      <c r="AC3" s="181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181"/>
      <c r="AB4" s="181"/>
      <c r="AC4" s="181"/>
      <c r="AD4" s="5"/>
      <c r="AE4" s="5"/>
      <c r="AF4" s="28"/>
    </row>
    <row r="5" spans="2:29" ht="21.75" customHeight="1">
      <c r="B5" s="216" t="s">
        <v>13</v>
      </c>
      <c r="C5" s="217"/>
      <c r="D5" s="173"/>
      <c r="E5" s="174"/>
      <c r="F5" s="174"/>
      <c r="G5" s="174"/>
      <c r="H5" s="174"/>
      <c r="I5" s="174"/>
      <c r="J5" s="174"/>
      <c r="K5" s="174"/>
      <c r="L5" s="174"/>
      <c r="M5" s="175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63"/>
      <c r="Z5" s="164"/>
      <c r="AA5" s="181"/>
      <c r="AB5" s="181"/>
      <c r="AC5" s="181"/>
    </row>
    <row r="6" spans="2:29" ht="21.75" customHeight="1">
      <c r="B6" s="222" t="s">
        <v>15</v>
      </c>
      <c r="C6" s="223"/>
      <c r="D6" s="176"/>
      <c r="E6" s="177"/>
      <c r="F6" s="177"/>
      <c r="G6" s="177"/>
      <c r="H6" s="177"/>
      <c r="I6" s="177"/>
      <c r="J6" s="178"/>
      <c r="K6" s="178"/>
      <c r="L6" s="178"/>
      <c r="M6" s="179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65"/>
      <c r="Z6" s="166"/>
      <c r="AA6" s="181"/>
      <c r="AB6" s="181"/>
      <c r="AC6" s="181"/>
    </row>
    <row r="7" spans="2:29" ht="21.75" customHeight="1">
      <c r="B7" s="232" t="s">
        <v>14</v>
      </c>
      <c r="C7" s="233"/>
      <c r="D7" s="238"/>
      <c r="E7" s="239"/>
      <c r="F7" s="239"/>
      <c r="G7" s="239"/>
      <c r="H7" s="239"/>
      <c r="I7" s="239"/>
      <c r="J7" s="174"/>
      <c r="K7" s="174"/>
      <c r="L7" s="174"/>
      <c r="M7" s="175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65"/>
      <c r="Z7" s="166"/>
      <c r="AA7" s="181"/>
      <c r="AB7" s="181"/>
      <c r="AC7" s="181"/>
    </row>
    <row r="8" spans="2:29" ht="21.75" customHeight="1">
      <c r="B8" s="188" t="s">
        <v>16</v>
      </c>
      <c r="C8" s="189"/>
      <c r="D8" s="176"/>
      <c r="E8" s="177"/>
      <c r="F8" s="177"/>
      <c r="G8" s="177"/>
      <c r="H8" s="177"/>
      <c r="I8" s="177"/>
      <c r="J8" s="213"/>
      <c r="K8" s="213"/>
      <c r="L8" s="213"/>
      <c r="M8" s="213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65"/>
      <c r="Z8" s="166"/>
      <c r="AA8" s="181"/>
      <c r="AB8" s="181"/>
      <c r="AC8" s="181"/>
    </row>
    <row r="9" spans="2:29" ht="7.5" customHeight="1">
      <c r="B9" s="218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65"/>
      <c r="Z9" s="166"/>
      <c r="AA9" s="181"/>
      <c r="AB9" s="181"/>
      <c r="AC9" s="181"/>
    </row>
    <row r="10" spans="2:29" ht="21" customHeight="1">
      <c r="B10" s="182" t="s">
        <v>4</v>
      </c>
      <c r="C10" s="183"/>
      <c r="D10" s="184">
        <v>42705</v>
      </c>
      <c r="E10" s="185"/>
      <c r="F10" s="185"/>
      <c r="G10" s="185"/>
      <c r="H10" s="185"/>
      <c r="I10" s="127"/>
      <c r="J10" s="186" t="s">
        <v>5</v>
      </c>
      <c r="K10" s="187"/>
      <c r="L10" s="220">
        <v>10</v>
      </c>
      <c r="M10" s="221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67"/>
      <c r="Z10" s="168"/>
      <c r="AA10" s="181"/>
      <c r="AB10" s="181"/>
      <c r="AC10" s="181"/>
    </row>
    <row r="11" spans="2:29" s="6" customFormat="1" ht="12.75" customHeight="1"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181"/>
      <c r="AB11" s="181"/>
      <c r="AC11" s="181"/>
    </row>
    <row r="12" spans="2:32" ht="21" customHeight="1">
      <c r="B12" s="234" t="s">
        <v>17</v>
      </c>
      <c r="C12" s="190" t="s">
        <v>24</v>
      </c>
      <c r="D12" s="192"/>
      <c r="E12" s="190" t="s">
        <v>25</v>
      </c>
      <c r="F12" s="191"/>
      <c r="G12" s="128" t="s">
        <v>49</v>
      </c>
      <c r="H12" s="88" t="s">
        <v>46</v>
      </c>
      <c r="I12" s="88" t="s">
        <v>52</v>
      </c>
      <c r="J12" s="159" t="s">
        <v>50</v>
      </c>
      <c r="K12" s="159"/>
      <c r="L12" s="159"/>
      <c r="M12" s="159"/>
      <c r="N12" s="160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228" t="s">
        <v>20</v>
      </c>
      <c r="Z12" s="229"/>
      <c r="AA12" s="181"/>
      <c r="AB12" s="181"/>
      <c r="AC12" s="181"/>
      <c r="AD12" s="214" t="s">
        <v>32</v>
      </c>
      <c r="AE12" s="236">
        <f>YEAR(Beginndatum_1)</f>
        <v>2016</v>
      </c>
      <c r="AF12" s="226" t="s">
        <v>26</v>
      </c>
    </row>
    <row r="13" spans="2:32" ht="21" customHeight="1">
      <c r="B13" s="235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79" t="s">
        <v>47</v>
      </c>
      <c r="I13" s="79" t="s">
        <v>53</v>
      </c>
      <c r="J13" s="161"/>
      <c r="K13" s="161"/>
      <c r="L13" s="161"/>
      <c r="M13" s="161"/>
      <c r="N13" s="162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230"/>
      <c r="Z13" s="231"/>
      <c r="AA13" s="181"/>
      <c r="AB13" s="181"/>
      <c r="AC13" s="181"/>
      <c r="AD13" s="215"/>
      <c r="AE13" s="237"/>
      <c r="AF13" s="227"/>
    </row>
    <row r="14" spans="2:32" ht="21" customHeight="1">
      <c r="B14" s="66">
        <f>Beginndatum_1</f>
        <v>42705</v>
      </c>
      <c r="C14" s="20">
        <v>0</v>
      </c>
      <c r="D14" s="20">
        <v>0</v>
      </c>
      <c r="E14" s="20"/>
      <c r="F14" s="96"/>
      <c r="G14" s="120">
        <v>0</v>
      </c>
      <c r="H14" s="112"/>
      <c r="I14" s="144">
        <f>IF(B14&lt;&gt;"",D14+IF(D14&lt;C14,1,0)-C14+F14+IF(F14&lt;E14,1,0)-E14-G14,"")</f>
        <v>0</v>
      </c>
      <c r="J14" s="193"/>
      <c r="K14" s="194"/>
      <c r="L14" s="194"/>
      <c r="M14" s="194"/>
      <c r="N14" s="195"/>
      <c r="O14" s="70"/>
      <c r="P14" s="76">
        <f>IF(ISNUMBER(B14),IF(WEEKDAY(B14,1)=1,1,0),0)</f>
        <v>0</v>
      </c>
      <c r="Q14" s="76">
        <f aca="true" t="shared" si="0" ref="Q14:Q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R14" s="76">
        <f aca="true" t="shared" si="1" ref="R14:R44">IF(ISNUMBER(B14),IF(OR(B14=Weihnachtstag_1_1,B14=Weihnachtstag_2_1,B14=Tag_der_Arbeit_1),1,0),0)</f>
        <v>0</v>
      </c>
      <c r="S14" s="76">
        <f aca="true" t="shared" si="2" ref="S14:S44">IF(ISNUMBER(B14),IF(B14=Heiligabend_1,1,0),0)</f>
        <v>0</v>
      </c>
      <c r="T14" s="76">
        <f aca="true" t="shared" si="3" ref="T14:T44">IF(ISNUMBER(B14),IF(B14=Sylvester_1,1,0),0)</f>
        <v>0</v>
      </c>
      <c r="U14" s="76">
        <f>IF(ISNUMBER(B14),IF(WEEKDAY(B14+1,1)=1,1,0),0)</f>
        <v>0</v>
      </c>
      <c r="V14" s="76">
        <f aca="true" t="shared" si="4" ref="V14:V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4">IF(ISNUMBER(B14),IF(OR(B14+1=Weihnachtstag_1_1,B14+1=Weihnachtstag_2_1,B14+1=Tag_der_Arbeit_1),1,0),0)</f>
        <v>0</v>
      </c>
      <c r="X14" s="22"/>
      <c r="Y14" s="211"/>
      <c r="Z14" s="212"/>
      <c r="AA14" s="181"/>
      <c r="AB14" s="181"/>
      <c r="AC14" s="181"/>
      <c r="AD14" s="31" t="s">
        <v>0</v>
      </c>
      <c r="AE14" s="32">
        <f>DATE(AE12,1,1)</f>
        <v>42370</v>
      </c>
      <c r="AF14" s="33">
        <v>125</v>
      </c>
    </row>
    <row r="15" spans="2:32" ht="21" customHeight="1">
      <c r="B15" s="17">
        <f>IF(B14&lt;&gt;"",IF(MONTH(Beginndatum_1)=MONTH(B14+1),B14+1,""),"")</f>
        <v>42706</v>
      </c>
      <c r="C15" s="21"/>
      <c r="D15" s="21"/>
      <c r="E15" s="21"/>
      <c r="F15" s="77"/>
      <c r="G15" s="123"/>
      <c r="H15" s="94"/>
      <c r="I15" s="145">
        <f aca="true" t="shared" si="6" ref="I15:I44">IF(B15&lt;&gt;"",D15+IF(D15&lt;C15,1,0)-C15+F15+IF(F15&lt;E15,1,0)-E15-G15,"")</f>
        <v>0</v>
      </c>
      <c r="J15" s="196"/>
      <c r="K15" s="197"/>
      <c r="L15" s="197"/>
      <c r="M15" s="197"/>
      <c r="N15" s="198"/>
      <c r="O15" s="71"/>
      <c r="P15" s="76">
        <f aca="true" t="shared" si="7" ref="P15:P44">IF(ISNUMBER(B15),IF(WEEKDAY(B15,1)=1,1,0),0)</f>
        <v>0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4">IF(ISNUMBER(B15),IF(WEEKDAY(B15+1,1)=1,1,0),0)</f>
        <v>0</v>
      </c>
      <c r="V15" s="76">
        <f t="shared" si="4"/>
        <v>0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181"/>
      <c r="AB15" s="181"/>
      <c r="AC15" s="181"/>
      <c r="AD15" s="34" t="s">
        <v>1</v>
      </c>
      <c r="AE15" s="35">
        <f>Ostersonntag_1-2</f>
        <v>42454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42707</v>
      </c>
      <c r="C16" s="21"/>
      <c r="D16" s="21"/>
      <c r="E16" s="21"/>
      <c r="F16" s="77"/>
      <c r="G16" s="121"/>
      <c r="H16" s="94"/>
      <c r="I16" s="145">
        <f t="shared" si="6"/>
        <v>0</v>
      </c>
      <c r="J16" s="196"/>
      <c r="K16" s="197"/>
      <c r="L16" s="197"/>
      <c r="M16" s="197"/>
      <c r="N16" s="198"/>
      <c r="O16" s="71"/>
      <c r="P16" s="76">
        <f t="shared" si="7"/>
        <v>0</v>
      </c>
      <c r="Q16" s="76">
        <f t="shared" si="0"/>
        <v>0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1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181"/>
      <c r="AB16" s="181"/>
      <c r="AC16" s="181"/>
      <c r="AD16" s="34" t="s">
        <v>3</v>
      </c>
      <c r="AE16" s="35">
        <f>Ostersonntag_1+1</f>
        <v>42457</v>
      </c>
      <c r="AF16" s="36">
        <v>125</v>
      </c>
    </row>
    <row r="17" spans="2:32" ht="21" customHeight="1">
      <c r="B17" s="18">
        <f t="shared" si="9"/>
        <v>42708</v>
      </c>
      <c r="C17" s="21"/>
      <c r="D17" s="21"/>
      <c r="E17" s="21"/>
      <c r="F17" s="77"/>
      <c r="G17" s="121"/>
      <c r="H17" s="94"/>
      <c r="I17" s="145">
        <f t="shared" si="6"/>
        <v>0</v>
      </c>
      <c r="J17" s="196"/>
      <c r="K17" s="197"/>
      <c r="L17" s="197"/>
      <c r="M17" s="197"/>
      <c r="N17" s="198"/>
      <c r="O17" s="71"/>
      <c r="P17" s="76">
        <f t="shared" si="7"/>
        <v>1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0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181"/>
      <c r="AB17" s="181"/>
      <c r="AC17" s="181"/>
      <c r="AD17" s="34" t="s">
        <v>6</v>
      </c>
      <c r="AE17" s="35">
        <f>DATE(AE12,5,1)</f>
        <v>42491</v>
      </c>
      <c r="AF17" s="36">
        <v>150</v>
      </c>
    </row>
    <row r="18" spans="2:32" ht="21" customHeight="1">
      <c r="B18" s="18">
        <f t="shared" si="9"/>
        <v>42709</v>
      </c>
      <c r="C18" s="21"/>
      <c r="D18" s="21"/>
      <c r="E18" s="21"/>
      <c r="F18" s="77"/>
      <c r="G18" s="121"/>
      <c r="H18" s="94"/>
      <c r="I18" s="145">
        <f t="shared" si="6"/>
        <v>0</v>
      </c>
      <c r="J18" s="196"/>
      <c r="K18" s="197"/>
      <c r="L18" s="197"/>
      <c r="M18" s="197"/>
      <c r="N18" s="198"/>
      <c r="O18" s="71"/>
      <c r="P18" s="76">
        <f t="shared" si="7"/>
        <v>0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0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181"/>
      <c r="AB18" s="181"/>
      <c r="AC18" s="181"/>
      <c r="AD18" s="34" t="s">
        <v>7</v>
      </c>
      <c r="AE18" s="35">
        <f>Ostersonntag_1+39</f>
        <v>42495</v>
      </c>
      <c r="AF18" s="36">
        <v>125</v>
      </c>
    </row>
    <row r="19" spans="2:32" ht="21" customHeight="1">
      <c r="B19" s="18">
        <f t="shared" si="9"/>
        <v>42710</v>
      </c>
      <c r="C19" s="21"/>
      <c r="D19" s="21"/>
      <c r="E19" s="21"/>
      <c r="F19" s="77"/>
      <c r="G19" s="121"/>
      <c r="H19" s="94"/>
      <c r="I19" s="145">
        <f t="shared" si="6"/>
        <v>0</v>
      </c>
      <c r="J19" s="196"/>
      <c r="K19" s="197"/>
      <c r="L19" s="197"/>
      <c r="M19" s="197"/>
      <c r="N19" s="198"/>
      <c r="O19" s="71"/>
      <c r="P19" s="76">
        <f t="shared" si="7"/>
        <v>0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0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181"/>
      <c r="AB19" s="181"/>
      <c r="AC19" s="181"/>
      <c r="AD19" s="34" t="s">
        <v>8</v>
      </c>
      <c r="AE19" s="35">
        <f>Ostersonntag_1+50</f>
        <v>42506</v>
      </c>
      <c r="AF19" s="36">
        <v>125</v>
      </c>
    </row>
    <row r="20" spans="2:32" ht="21" customHeight="1">
      <c r="B20" s="18">
        <f t="shared" si="9"/>
        <v>42711</v>
      </c>
      <c r="C20" s="21"/>
      <c r="D20" s="21"/>
      <c r="E20" s="21"/>
      <c r="F20" s="77"/>
      <c r="G20" s="121"/>
      <c r="H20" s="94"/>
      <c r="I20" s="145">
        <f t="shared" si="6"/>
        <v>0</v>
      </c>
      <c r="J20" s="196"/>
      <c r="K20" s="197"/>
      <c r="L20" s="197"/>
      <c r="M20" s="197"/>
      <c r="N20" s="198"/>
      <c r="O20" s="71"/>
      <c r="P20" s="76">
        <f t="shared" si="7"/>
        <v>0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0</v>
      </c>
      <c r="V20" s="76">
        <f t="shared" si="4"/>
        <v>0</v>
      </c>
      <c r="W20" s="76">
        <f t="shared" si="5"/>
        <v>0</v>
      </c>
      <c r="X20" s="9"/>
      <c r="Y20" s="23"/>
      <c r="Z20" s="114"/>
      <c r="AA20" s="181"/>
      <c r="AB20" s="181"/>
      <c r="AC20" s="181"/>
      <c r="AD20" s="34" t="s">
        <v>9</v>
      </c>
      <c r="AE20" s="35">
        <f>DATE(AE12,10,3)</f>
        <v>42646</v>
      </c>
      <c r="AF20" s="36">
        <v>125</v>
      </c>
    </row>
    <row r="21" spans="2:32" ht="21" customHeight="1">
      <c r="B21" s="18">
        <f t="shared" si="9"/>
        <v>42712</v>
      </c>
      <c r="C21" s="21"/>
      <c r="D21" s="21"/>
      <c r="E21" s="21"/>
      <c r="F21" s="77"/>
      <c r="G21" s="121"/>
      <c r="H21" s="94"/>
      <c r="I21" s="145">
        <f t="shared" si="6"/>
        <v>0</v>
      </c>
      <c r="J21" s="196"/>
      <c r="K21" s="197"/>
      <c r="L21" s="197"/>
      <c r="M21" s="197"/>
      <c r="N21" s="198"/>
      <c r="O21" s="71"/>
      <c r="P21" s="76">
        <f t="shared" si="7"/>
        <v>0</v>
      </c>
      <c r="Q21" s="76">
        <f t="shared" si="0"/>
        <v>0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0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181"/>
      <c r="AB21" s="181"/>
      <c r="AC21" s="181"/>
      <c r="AD21" s="37" t="s">
        <v>22</v>
      </c>
      <c r="AE21" s="43">
        <f>DATE(AE12,12,24)</f>
        <v>42728</v>
      </c>
      <c r="AF21" s="36">
        <v>150</v>
      </c>
    </row>
    <row r="22" spans="2:32" ht="21" customHeight="1">
      <c r="B22" s="18">
        <f t="shared" si="9"/>
        <v>42713</v>
      </c>
      <c r="C22" s="21"/>
      <c r="D22" s="21"/>
      <c r="E22" s="21"/>
      <c r="F22" s="77"/>
      <c r="G22" s="121"/>
      <c r="H22" s="94"/>
      <c r="I22" s="145">
        <f t="shared" si="6"/>
        <v>0</v>
      </c>
      <c r="J22" s="196"/>
      <c r="K22" s="197"/>
      <c r="L22" s="197"/>
      <c r="M22" s="197"/>
      <c r="N22" s="198"/>
      <c r="O22" s="71"/>
      <c r="P22" s="76">
        <f t="shared" si="7"/>
        <v>0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0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181"/>
      <c r="AB22" s="181"/>
      <c r="AC22" s="181"/>
      <c r="AD22" s="34" t="s">
        <v>10</v>
      </c>
      <c r="AE22" s="35">
        <f>DATE(AE12,12,25)</f>
        <v>42729</v>
      </c>
      <c r="AF22" s="36">
        <v>150</v>
      </c>
    </row>
    <row r="23" spans="2:32" ht="21" customHeight="1">
      <c r="B23" s="18">
        <f t="shared" si="9"/>
        <v>42714</v>
      </c>
      <c r="C23" s="21"/>
      <c r="D23" s="21"/>
      <c r="E23" s="21"/>
      <c r="F23" s="77"/>
      <c r="G23" s="121"/>
      <c r="H23" s="94"/>
      <c r="I23" s="145">
        <f t="shared" si="6"/>
        <v>0</v>
      </c>
      <c r="J23" s="196"/>
      <c r="K23" s="197"/>
      <c r="L23" s="197"/>
      <c r="M23" s="197"/>
      <c r="N23" s="198"/>
      <c r="O23" s="71"/>
      <c r="P23" s="76">
        <f t="shared" si="7"/>
        <v>0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1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181"/>
      <c r="AB23" s="181"/>
      <c r="AC23" s="181"/>
      <c r="AD23" s="34" t="s">
        <v>11</v>
      </c>
      <c r="AE23" s="35">
        <f>DATE(AE12,12,26)</f>
        <v>42730</v>
      </c>
      <c r="AF23" s="36">
        <v>150</v>
      </c>
    </row>
    <row r="24" spans="2:32" ht="21" customHeight="1">
      <c r="B24" s="18">
        <f t="shared" si="9"/>
        <v>42715</v>
      </c>
      <c r="C24" s="21"/>
      <c r="D24" s="21"/>
      <c r="E24" s="21"/>
      <c r="F24" s="77"/>
      <c r="G24" s="121"/>
      <c r="H24" s="94"/>
      <c r="I24" s="145">
        <f t="shared" si="6"/>
        <v>0</v>
      </c>
      <c r="J24" s="196"/>
      <c r="K24" s="197"/>
      <c r="L24" s="197"/>
      <c r="M24" s="197"/>
      <c r="N24" s="198"/>
      <c r="O24" s="71"/>
      <c r="P24" s="76">
        <f t="shared" si="7"/>
        <v>1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0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181"/>
      <c r="AB24" s="181"/>
      <c r="AC24" s="181"/>
      <c r="AD24" s="40" t="s">
        <v>23</v>
      </c>
      <c r="AE24" s="61">
        <f>DATE(AE12,12,31)</f>
        <v>42735</v>
      </c>
      <c r="AF24" s="50">
        <v>125</v>
      </c>
    </row>
    <row r="25" spans="2:29" ht="21" customHeight="1">
      <c r="B25" s="18">
        <f t="shared" si="9"/>
        <v>42716</v>
      </c>
      <c r="C25" s="21"/>
      <c r="D25" s="21"/>
      <c r="E25" s="21"/>
      <c r="F25" s="77"/>
      <c r="G25" s="121"/>
      <c r="H25" s="94"/>
      <c r="I25" s="145">
        <f t="shared" si="6"/>
        <v>0</v>
      </c>
      <c r="J25" s="196"/>
      <c r="K25" s="197"/>
      <c r="L25" s="197"/>
      <c r="M25" s="197"/>
      <c r="N25" s="198"/>
      <c r="O25" s="71"/>
      <c r="P25" s="76">
        <f t="shared" si="7"/>
        <v>0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0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181"/>
      <c r="AB25" s="181"/>
      <c r="AC25" s="181"/>
    </row>
    <row r="26" spans="2:32" ht="21" customHeight="1">
      <c r="B26" s="18">
        <f t="shared" si="9"/>
        <v>42717</v>
      </c>
      <c r="C26" s="21"/>
      <c r="D26" s="21"/>
      <c r="E26" s="21"/>
      <c r="F26" s="77"/>
      <c r="G26" s="121"/>
      <c r="H26" s="94"/>
      <c r="I26" s="145">
        <f t="shared" si="6"/>
        <v>0</v>
      </c>
      <c r="J26" s="196"/>
      <c r="K26" s="197"/>
      <c r="L26" s="197"/>
      <c r="M26" s="197"/>
      <c r="N26" s="198"/>
      <c r="O26" s="71"/>
      <c r="P26" s="76">
        <f t="shared" si="7"/>
        <v>0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0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181"/>
      <c r="AB26" s="181"/>
      <c r="AC26" s="181"/>
      <c r="AD26" s="80" t="s">
        <v>31</v>
      </c>
      <c r="AE26" s="81">
        <f>YEAR(Beginndatum_1)</f>
        <v>2016</v>
      </c>
      <c r="AF26" s="82" t="s">
        <v>26</v>
      </c>
    </row>
    <row r="27" spans="2:34" ht="21" customHeight="1">
      <c r="B27" s="18">
        <f t="shared" si="9"/>
        <v>42718</v>
      </c>
      <c r="C27" s="21"/>
      <c r="D27" s="21"/>
      <c r="E27" s="21"/>
      <c r="F27" s="77"/>
      <c r="G27" s="121"/>
      <c r="H27" s="94"/>
      <c r="I27" s="145">
        <f t="shared" si="6"/>
        <v>0</v>
      </c>
      <c r="J27" s="196"/>
      <c r="K27" s="197"/>
      <c r="L27" s="197"/>
      <c r="M27" s="197"/>
      <c r="N27" s="198"/>
      <c r="O27" s="71"/>
      <c r="P27" s="76">
        <f t="shared" si="7"/>
        <v>0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0</v>
      </c>
      <c r="V27" s="76">
        <f t="shared" si="4"/>
        <v>0</v>
      </c>
      <c r="W27" s="76">
        <f t="shared" si="5"/>
        <v>0</v>
      </c>
      <c r="X27" s="9"/>
      <c r="Y27" s="24"/>
      <c r="Z27" s="25"/>
      <c r="AA27" s="181"/>
      <c r="AB27" s="181"/>
      <c r="AC27" s="181"/>
      <c r="AD27" s="205" t="s">
        <v>37</v>
      </c>
      <c r="AE27" s="206"/>
      <c r="AF27" s="207"/>
      <c r="AH27" s="2" t="s">
        <v>36</v>
      </c>
    </row>
    <row r="28" spans="2:32" ht="21" customHeight="1">
      <c r="B28" s="18">
        <f t="shared" si="9"/>
        <v>42719</v>
      </c>
      <c r="C28" s="21"/>
      <c r="D28" s="21"/>
      <c r="E28" s="21"/>
      <c r="F28" s="77"/>
      <c r="G28" s="121"/>
      <c r="H28" s="94"/>
      <c r="I28" s="145">
        <f t="shared" si="6"/>
        <v>0</v>
      </c>
      <c r="J28" s="196"/>
      <c r="K28" s="197"/>
      <c r="L28" s="197"/>
      <c r="M28" s="197"/>
      <c r="N28" s="198"/>
      <c r="O28" s="71"/>
      <c r="P28" s="76">
        <f t="shared" si="7"/>
        <v>0</v>
      </c>
      <c r="Q28" s="76">
        <f t="shared" si="0"/>
        <v>0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0</v>
      </c>
      <c r="V28" s="76">
        <f t="shared" si="4"/>
        <v>0</v>
      </c>
      <c r="W28" s="76">
        <f t="shared" si="5"/>
        <v>0</v>
      </c>
      <c r="X28" s="9"/>
      <c r="Y28" s="24"/>
      <c r="Z28" s="25"/>
      <c r="AA28" s="181"/>
      <c r="AB28" s="181"/>
      <c r="AC28" s="181"/>
      <c r="AD28" s="208"/>
      <c r="AE28" s="209"/>
      <c r="AF28" s="210"/>
    </row>
    <row r="29" spans="2:32" ht="21" customHeight="1">
      <c r="B29" s="18">
        <f t="shared" si="9"/>
        <v>42720</v>
      </c>
      <c r="C29" s="21"/>
      <c r="D29" s="21"/>
      <c r="E29" s="21"/>
      <c r="F29" s="77"/>
      <c r="G29" s="121"/>
      <c r="H29" s="94"/>
      <c r="I29" s="145">
        <f t="shared" si="6"/>
        <v>0</v>
      </c>
      <c r="J29" s="196"/>
      <c r="K29" s="197"/>
      <c r="L29" s="197"/>
      <c r="M29" s="197"/>
      <c r="N29" s="198"/>
      <c r="O29" s="71"/>
      <c r="P29" s="76">
        <f t="shared" si="7"/>
        <v>0</v>
      </c>
      <c r="Q29" s="76">
        <f t="shared" si="0"/>
        <v>0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0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181"/>
      <c r="AB29" s="181"/>
      <c r="AC29" s="181"/>
      <c r="AD29" s="199" t="s">
        <v>38</v>
      </c>
      <c r="AE29" s="200"/>
      <c r="AF29" s="201"/>
    </row>
    <row r="30" spans="2:32" ht="21" customHeight="1">
      <c r="B30" s="18">
        <f t="shared" si="9"/>
        <v>42721</v>
      </c>
      <c r="C30" s="21"/>
      <c r="D30" s="21"/>
      <c r="E30" s="21"/>
      <c r="F30" s="77"/>
      <c r="G30" s="121"/>
      <c r="H30" s="94"/>
      <c r="I30" s="145">
        <f t="shared" si="6"/>
        <v>0</v>
      </c>
      <c r="J30" s="196"/>
      <c r="K30" s="197"/>
      <c r="L30" s="197"/>
      <c r="M30" s="197"/>
      <c r="N30" s="198"/>
      <c r="O30" s="71"/>
      <c r="P30" s="76">
        <f t="shared" si="7"/>
        <v>0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1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181"/>
      <c r="AB30" s="181"/>
      <c r="AC30" s="181"/>
      <c r="AD30" s="202"/>
      <c r="AE30" s="203"/>
      <c r="AF30" s="204"/>
    </row>
    <row r="31" spans="2:32" ht="21" customHeight="1">
      <c r="B31" s="18">
        <f t="shared" si="9"/>
        <v>42722</v>
      </c>
      <c r="C31" s="21"/>
      <c r="D31" s="21"/>
      <c r="E31" s="21"/>
      <c r="F31" s="77"/>
      <c r="G31" s="121"/>
      <c r="H31" s="94"/>
      <c r="I31" s="145">
        <f t="shared" si="6"/>
        <v>0</v>
      </c>
      <c r="J31" s="196"/>
      <c r="K31" s="197"/>
      <c r="L31" s="197"/>
      <c r="M31" s="197"/>
      <c r="N31" s="198"/>
      <c r="O31" s="71"/>
      <c r="P31" s="76">
        <f t="shared" si="7"/>
        <v>1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0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181"/>
      <c r="AB31" s="181"/>
      <c r="AC31" s="181"/>
      <c r="AD31" s="38" t="s">
        <v>27</v>
      </c>
      <c r="AE31" s="42">
        <f>IF([0]!HL_3_Koenige_1=""," ",[0]!HL_3_Koenige_1)</f>
        <v>42375</v>
      </c>
      <c r="AF31" s="33">
        <v>125</v>
      </c>
    </row>
    <row r="32" spans="2:32" ht="21" customHeight="1">
      <c r="B32" s="18">
        <f t="shared" si="9"/>
        <v>42723</v>
      </c>
      <c r="C32" s="21"/>
      <c r="D32" s="21"/>
      <c r="E32" s="21"/>
      <c r="F32" s="77"/>
      <c r="G32" s="121"/>
      <c r="H32" s="94"/>
      <c r="I32" s="145">
        <f t="shared" si="6"/>
        <v>0</v>
      </c>
      <c r="J32" s="196"/>
      <c r="K32" s="197"/>
      <c r="L32" s="197"/>
      <c r="M32" s="197"/>
      <c r="N32" s="198"/>
      <c r="O32" s="71"/>
      <c r="P32" s="76">
        <f t="shared" si="7"/>
        <v>0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0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181"/>
      <c r="AB32" s="181"/>
      <c r="AC32" s="181"/>
      <c r="AD32" s="37" t="s">
        <v>28</v>
      </c>
      <c r="AE32" s="43">
        <f>IF([0]!Fronleichnam_1=""," ",[0]!Fronleichnam_1)</f>
        <v>42516</v>
      </c>
      <c r="AF32" s="36">
        <v>125</v>
      </c>
    </row>
    <row r="33" spans="2:32" ht="21" customHeight="1">
      <c r="B33" s="18">
        <f t="shared" si="9"/>
        <v>42724</v>
      </c>
      <c r="C33" s="21"/>
      <c r="D33" s="21"/>
      <c r="E33" s="21"/>
      <c r="F33" s="77"/>
      <c r="G33" s="121"/>
      <c r="H33" s="94"/>
      <c r="I33" s="145">
        <f t="shared" si="6"/>
        <v>0</v>
      </c>
      <c r="J33" s="196"/>
      <c r="K33" s="197"/>
      <c r="L33" s="197"/>
      <c r="M33" s="197"/>
      <c r="N33" s="198"/>
      <c r="O33" s="71"/>
      <c r="P33" s="76">
        <f t="shared" si="7"/>
        <v>0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0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181"/>
      <c r="AB33" s="181"/>
      <c r="AC33" s="181"/>
      <c r="AD33" s="37" t="s">
        <v>34</v>
      </c>
      <c r="AE33" s="43">
        <f>IF([0]!Friedensfest_1=""," ",[0]!Friedensfest_1)</f>
        <v>42590</v>
      </c>
      <c r="AF33" s="36">
        <v>125</v>
      </c>
    </row>
    <row r="34" spans="2:32" ht="21" customHeight="1">
      <c r="B34" s="18">
        <f t="shared" si="9"/>
        <v>42725</v>
      </c>
      <c r="C34" s="21"/>
      <c r="D34" s="21"/>
      <c r="E34" s="21"/>
      <c r="F34" s="77"/>
      <c r="G34" s="121"/>
      <c r="H34" s="94"/>
      <c r="I34" s="145">
        <f t="shared" si="6"/>
        <v>0</v>
      </c>
      <c r="J34" s="196"/>
      <c r="K34" s="197"/>
      <c r="L34" s="197"/>
      <c r="M34" s="197"/>
      <c r="N34" s="198"/>
      <c r="O34" s="71"/>
      <c r="P34" s="76">
        <f t="shared" si="7"/>
        <v>0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0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181"/>
      <c r="AB34" s="181"/>
      <c r="AC34" s="181"/>
      <c r="AD34" s="37" t="s">
        <v>29</v>
      </c>
      <c r="AE34" s="43">
        <f>IF([0]!Maria_Himmelfahrt_1=""," ",[0]!Maria_Himmelfahrt_1)</f>
        <v>42597</v>
      </c>
      <c r="AF34" s="36">
        <v>125</v>
      </c>
    </row>
    <row r="35" spans="2:32" ht="21" customHeight="1">
      <c r="B35" s="18">
        <f t="shared" si="9"/>
        <v>42726</v>
      </c>
      <c r="C35" s="21"/>
      <c r="D35" s="21"/>
      <c r="E35" s="21"/>
      <c r="F35" s="77"/>
      <c r="G35" s="121"/>
      <c r="H35" s="94"/>
      <c r="I35" s="145">
        <f t="shared" si="6"/>
        <v>0</v>
      </c>
      <c r="J35" s="196"/>
      <c r="K35" s="197"/>
      <c r="L35" s="197"/>
      <c r="M35" s="197"/>
      <c r="N35" s="198"/>
      <c r="O35" s="71"/>
      <c r="P35" s="76">
        <f t="shared" si="7"/>
        <v>0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0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181"/>
      <c r="AB35" s="181"/>
      <c r="AC35" s="181"/>
      <c r="AD35" s="37" t="s">
        <v>33</v>
      </c>
      <c r="AE35" s="44">
        <f>IF([0]!Refomationstag_1=""," ",[0]!Refomationstag_1)</f>
        <v>42674</v>
      </c>
      <c r="AF35" s="39">
        <v>125</v>
      </c>
    </row>
    <row r="36" spans="2:32" ht="21" customHeight="1">
      <c r="B36" s="18">
        <f t="shared" si="9"/>
        <v>42727</v>
      </c>
      <c r="C36" s="21"/>
      <c r="D36" s="21"/>
      <c r="E36" s="21"/>
      <c r="F36" s="77"/>
      <c r="G36" s="121"/>
      <c r="H36" s="94"/>
      <c r="I36" s="145">
        <f t="shared" si="6"/>
        <v>0</v>
      </c>
      <c r="J36" s="196"/>
      <c r="K36" s="197"/>
      <c r="L36" s="197"/>
      <c r="M36" s="197"/>
      <c r="N36" s="198"/>
      <c r="O36" s="71"/>
      <c r="P36" s="76">
        <f t="shared" si="7"/>
        <v>0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0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181"/>
      <c r="AB36" s="181"/>
      <c r="AC36" s="181"/>
      <c r="AD36" s="37" t="s">
        <v>30</v>
      </c>
      <c r="AE36" s="43">
        <f>IF([0]!Allerheiligen_1=""," ",[0]!Allerheiligen_1)</f>
        <v>42675</v>
      </c>
      <c r="AF36" s="36">
        <v>125</v>
      </c>
    </row>
    <row r="37" spans="2:32" ht="21" customHeight="1">
      <c r="B37" s="18">
        <f t="shared" si="9"/>
        <v>42728</v>
      </c>
      <c r="C37" s="21"/>
      <c r="D37" s="21"/>
      <c r="E37" s="21"/>
      <c r="F37" s="77"/>
      <c r="G37" s="121"/>
      <c r="H37" s="94"/>
      <c r="I37" s="145">
        <f t="shared" si="6"/>
        <v>0</v>
      </c>
      <c r="J37" s="196"/>
      <c r="K37" s="197"/>
      <c r="L37" s="197"/>
      <c r="M37" s="197"/>
      <c r="N37" s="198"/>
      <c r="O37" s="71"/>
      <c r="P37" s="76">
        <f t="shared" si="7"/>
        <v>0</v>
      </c>
      <c r="Q37" s="76">
        <f t="shared" si="0"/>
        <v>0</v>
      </c>
      <c r="R37" s="76">
        <f t="shared" si="1"/>
        <v>0</v>
      </c>
      <c r="S37" s="76">
        <f t="shared" si="2"/>
        <v>1</v>
      </c>
      <c r="T37" s="76">
        <f t="shared" si="3"/>
        <v>0</v>
      </c>
      <c r="U37" s="76">
        <f t="shared" si="8"/>
        <v>1</v>
      </c>
      <c r="V37" s="76">
        <f t="shared" si="4"/>
        <v>0</v>
      </c>
      <c r="W37" s="76">
        <f t="shared" si="5"/>
        <v>1</v>
      </c>
      <c r="X37" s="9"/>
      <c r="Y37" s="29"/>
      <c r="Z37" s="30"/>
      <c r="AA37" s="181"/>
      <c r="AB37" s="181"/>
      <c r="AC37" s="181"/>
      <c r="AD37" s="40" t="s">
        <v>35</v>
      </c>
      <c r="AE37" s="45">
        <f>IF([0]!Buss_Bettag_1=""," ",[0]!Buss_Bettag_1)</f>
        <v>42690</v>
      </c>
      <c r="AF37" s="41">
        <v>125</v>
      </c>
    </row>
    <row r="38" spans="2:33" ht="21" customHeight="1">
      <c r="B38" s="18">
        <f t="shared" si="9"/>
        <v>42729</v>
      </c>
      <c r="C38" s="21"/>
      <c r="D38" s="21"/>
      <c r="E38" s="21"/>
      <c r="F38" s="77"/>
      <c r="G38" s="121"/>
      <c r="H38" s="94"/>
      <c r="I38" s="145">
        <f t="shared" si="6"/>
        <v>0</v>
      </c>
      <c r="J38" s="196"/>
      <c r="K38" s="197"/>
      <c r="L38" s="197"/>
      <c r="M38" s="197"/>
      <c r="N38" s="198"/>
      <c r="O38" s="71"/>
      <c r="P38" s="76">
        <f t="shared" si="7"/>
        <v>1</v>
      </c>
      <c r="Q38" s="76">
        <f t="shared" si="0"/>
        <v>0</v>
      </c>
      <c r="R38" s="76">
        <f t="shared" si="1"/>
        <v>1</v>
      </c>
      <c r="S38" s="76">
        <f t="shared" si="2"/>
        <v>0</v>
      </c>
      <c r="T38" s="76">
        <f t="shared" si="3"/>
        <v>0</v>
      </c>
      <c r="U38" s="76">
        <f t="shared" si="8"/>
        <v>0</v>
      </c>
      <c r="V38" s="76">
        <f t="shared" si="4"/>
        <v>0</v>
      </c>
      <c r="W38" s="76">
        <f t="shared" si="5"/>
        <v>1</v>
      </c>
      <c r="X38" s="9"/>
      <c r="Y38" s="29"/>
      <c r="Z38" s="25"/>
      <c r="AA38" s="181"/>
      <c r="AB38" s="181"/>
      <c r="AC38" s="181"/>
      <c r="AD38" s="51" t="s">
        <v>2</v>
      </c>
      <c r="AE38" s="52">
        <f>IF([0]!Ostersonntag_1=""," ",[0]!Ostersonntag_1)</f>
        <v>42456</v>
      </c>
      <c r="AF38" s="53">
        <v>125</v>
      </c>
      <c r="AG38" s="56"/>
    </row>
    <row r="39" spans="2:32" ht="21" customHeight="1">
      <c r="B39" s="18">
        <f t="shared" si="9"/>
        <v>42730</v>
      </c>
      <c r="C39" s="21"/>
      <c r="D39" s="21"/>
      <c r="E39" s="21"/>
      <c r="F39" s="77"/>
      <c r="G39" s="121"/>
      <c r="H39" s="94"/>
      <c r="I39" s="145">
        <f t="shared" si="6"/>
        <v>0</v>
      </c>
      <c r="J39" s="196"/>
      <c r="K39" s="197"/>
      <c r="L39" s="197"/>
      <c r="M39" s="197"/>
      <c r="N39" s="198"/>
      <c r="O39" s="71"/>
      <c r="P39" s="76">
        <f t="shared" si="7"/>
        <v>0</v>
      </c>
      <c r="Q39" s="76">
        <f t="shared" si="0"/>
        <v>0</v>
      </c>
      <c r="R39" s="76">
        <f t="shared" si="1"/>
        <v>1</v>
      </c>
      <c r="S39" s="76">
        <f t="shared" si="2"/>
        <v>0</v>
      </c>
      <c r="T39" s="76">
        <f t="shared" si="3"/>
        <v>0</v>
      </c>
      <c r="U39" s="76">
        <f t="shared" si="8"/>
        <v>0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181"/>
      <c r="AB39" s="181"/>
      <c r="AC39" s="181"/>
      <c r="AD39" s="54" t="s">
        <v>39</v>
      </c>
      <c r="AE39" s="55">
        <f>IF([0]!Pfingstsonntag_1=""," ",[0]!Pfingstsonntag_1)</f>
        <v>42505</v>
      </c>
      <c r="AF39" s="53">
        <v>125</v>
      </c>
    </row>
    <row r="40" spans="2:32" ht="21" customHeight="1">
      <c r="B40" s="18">
        <f t="shared" si="9"/>
        <v>42731</v>
      </c>
      <c r="C40" s="21"/>
      <c r="D40" s="21"/>
      <c r="E40" s="21"/>
      <c r="F40" s="77"/>
      <c r="G40" s="121"/>
      <c r="H40" s="94"/>
      <c r="I40" s="145">
        <f t="shared" si="6"/>
        <v>0</v>
      </c>
      <c r="J40" s="196"/>
      <c r="K40" s="197"/>
      <c r="L40" s="197"/>
      <c r="M40" s="197"/>
      <c r="N40" s="198"/>
      <c r="O40" s="71"/>
      <c r="P40" s="76">
        <f t="shared" si="7"/>
        <v>0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0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181"/>
      <c r="AB40" s="181"/>
      <c r="AC40" s="181"/>
      <c r="AD40" s="57"/>
      <c r="AE40" s="56"/>
      <c r="AF40" s="56"/>
    </row>
    <row r="41" spans="2:32" ht="21" customHeight="1">
      <c r="B41" s="18">
        <f t="shared" si="9"/>
        <v>42732</v>
      </c>
      <c r="C41" s="21"/>
      <c r="D41" s="21"/>
      <c r="E41" s="21"/>
      <c r="F41" s="77"/>
      <c r="G41" s="121"/>
      <c r="H41" s="94"/>
      <c r="I41" s="145">
        <f t="shared" si="6"/>
        <v>0</v>
      </c>
      <c r="J41" s="196"/>
      <c r="K41" s="197"/>
      <c r="L41" s="197"/>
      <c r="M41" s="197"/>
      <c r="N41" s="198"/>
      <c r="O41" s="71"/>
      <c r="P41" s="76">
        <f t="shared" si="7"/>
        <v>0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0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181"/>
      <c r="AB41" s="181"/>
      <c r="AC41" s="181"/>
      <c r="AD41" s="56"/>
      <c r="AE41" s="56"/>
      <c r="AF41" s="56"/>
    </row>
    <row r="42" spans="2:32" ht="21" customHeight="1">
      <c r="B42" s="18">
        <f t="shared" si="9"/>
        <v>42733</v>
      </c>
      <c r="C42" s="21"/>
      <c r="D42" s="21"/>
      <c r="E42" s="21"/>
      <c r="F42" s="77"/>
      <c r="G42" s="121"/>
      <c r="H42" s="94"/>
      <c r="I42" s="145">
        <f t="shared" si="6"/>
        <v>0</v>
      </c>
      <c r="J42" s="196"/>
      <c r="K42" s="197"/>
      <c r="L42" s="197"/>
      <c r="M42" s="197"/>
      <c r="N42" s="198"/>
      <c r="O42" s="71"/>
      <c r="P42" s="76">
        <f t="shared" si="7"/>
        <v>0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0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181"/>
      <c r="AB42" s="181"/>
      <c r="AC42" s="181"/>
      <c r="AD42" s="56"/>
      <c r="AE42" s="56"/>
      <c r="AF42" s="56"/>
    </row>
    <row r="43" spans="2:32" ht="21" customHeight="1">
      <c r="B43" s="18">
        <f t="shared" si="9"/>
        <v>42734</v>
      </c>
      <c r="C43" s="21"/>
      <c r="D43" s="21"/>
      <c r="E43" s="21"/>
      <c r="F43" s="77"/>
      <c r="G43" s="121"/>
      <c r="H43" s="94"/>
      <c r="I43" s="145">
        <f t="shared" si="6"/>
        <v>0</v>
      </c>
      <c r="J43" s="196"/>
      <c r="K43" s="197"/>
      <c r="L43" s="197"/>
      <c r="M43" s="197"/>
      <c r="N43" s="198"/>
      <c r="O43" s="71"/>
      <c r="P43" s="76">
        <f t="shared" si="7"/>
        <v>0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0</v>
      </c>
      <c r="V43" s="76">
        <f t="shared" si="4"/>
        <v>0</v>
      </c>
      <c r="W43" s="76">
        <f t="shared" si="5"/>
        <v>0</v>
      </c>
      <c r="X43" s="9"/>
      <c r="Y43" s="24"/>
      <c r="Z43" s="25"/>
      <c r="AA43" s="181"/>
      <c r="AB43" s="181"/>
      <c r="AC43" s="181"/>
      <c r="AD43" s="56"/>
      <c r="AE43" s="56"/>
      <c r="AF43" s="56"/>
    </row>
    <row r="44" spans="2:32" ht="21" customHeight="1">
      <c r="B44" s="19">
        <f t="shared" si="9"/>
        <v>42735</v>
      </c>
      <c r="C44" s="67"/>
      <c r="D44" s="67"/>
      <c r="E44" s="67"/>
      <c r="F44" s="78"/>
      <c r="G44" s="121"/>
      <c r="H44" s="107"/>
      <c r="I44" s="146">
        <f t="shared" si="6"/>
        <v>0</v>
      </c>
      <c r="J44" s="240"/>
      <c r="K44" s="241"/>
      <c r="L44" s="241"/>
      <c r="M44" s="241"/>
      <c r="N44" s="242"/>
      <c r="O44" s="71"/>
      <c r="P44" s="76">
        <f t="shared" si="7"/>
        <v>0</v>
      </c>
      <c r="Q44" s="76">
        <f t="shared" si="0"/>
        <v>0</v>
      </c>
      <c r="R44" s="76">
        <f t="shared" si="1"/>
        <v>0</v>
      </c>
      <c r="S44" s="76">
        <f t="shared" si="2"/>
        <v>0</v>
      </c>
      <c r="T44" s="76">
        <f t="shared" si="3"/>
        <v>1</v>
      </c>
      <c r="U44" s="76">
        <f t="shared" si="8"/>
        <v>1</v>
      </c>
      <c r="V44" s="76">
        <f t="shared" si="4"/>
        <v>1</v>
      </c>
      <c r="W44" s="76">
        <f t="shared" si="5"/>
        <v>0</v>
      </c>
      <c r="X44" s="9"/>
      <c r="Y44" s="26"/>
      <c r="Z44" s="27"/>
      <c r="AA44" s="181"/>
      <c r="AB44" s="181"/>
      <c r="AC44" s="181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103"/>
      <c r="G45" s="130"/>
      <c r="H45" s="105"/>
      <c r="I45" s="143">
        <f>SUM(I14:I44)</f>
        <v>0</v>
      </c>
      <c r="J45" s="86"/>
      <c r="K45" s="115"/>
      <c r="L45" s="86"/>
      <c r="M45" s="115"/>
      <c r="N45" s="116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181"/>
      <c r="AB45" s="181"/>
      <c r="AC45" s="181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</row>
    <row r="48" spans="2:29" ht="12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</row>
    <row r="49" spans="2:29" ht="12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</row>
    <row r="50" spans="2:29" ht="12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</row>
    <row r="51" spans="2:29" ht="12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</row>
    <row r="52" spans="2:29" ht="12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</row>
    <row r="53" spans="2:29" ht="12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</row>
    <row r="54" spans="2:29" ht="12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</row>
    <row r="55" spans="2:29" ht="12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</row>
  </sheetData>
  <sheetProtection password="8299" sheet="1"/>
  <mergeCells count="62">
    <mergeCell ref="J38:N38"/>
    <mergeCell ref="J33:N33"/>
    <mergeCell ref="J40:N40"/>
    <mergeCell ref="J41:N41"/>
    <mergeCell ref="J42:N42"/>
    <mergeCell ref="J43:N43"/>
    <mergeCell ref="J44:N44"/>
    <mergeCell ref="J34:N34"/>
    <mergeCell ref="J35:N35"/>
    <mergeCell ref="J36:N36"/>
    <mergeCell ref="J37:N37"/>
    <mergeCell ref="J24:N24"/>
    <mergeCell ref="J25:N25"/>
    <mergeCell ref="J26:N26"/>
    <mergeCell ref="J27:N27"/>
    <mergeCell ref="J39:N39"/>
    <mergeCell ref="J31:N31"/>
    <mergeCell ref="J32:N32"/>
    <mergeCell ref="J18:N18"/>
    <mergeCell ref="J19:N19"/>
    <mergeCell ref="J20:N20"/>
    <mergeCell ref="J21:N21"/>
    <mergeCell ref="J22:N22"/>
    <mergeCell ref="J23:N23"/>
    <mergeCell ref="J28:N28"/>
    <mergeCell ref="J29:N29"/>
    <mergeCell ref="AE12:AE13"/>
    <mergeCell ref="AF12:AF13"/>
    <mergeCell ref="Y14:Z14"/>
    <mergeCell ref="AD27:AF28"/>
    <mergeCell ref="AD29:AF30"/>
    <mergeCell ref="AD12:AD13"/>
    <mergeCell ref="D7:M7"/>
    <mergeCell ref="B8:C8"/>
    <mergeCell ref="D8:M8"/>
    <mergeCell ref="B9:M9"/>
    <mergeCell ref="J30:N30"/>
    <mergeCell ref="B47:AC55"/>
    <mergeCell ref="J14:N14"/>
    <mergeCell ref="J15:N15"/>
    <mergeCell ref="J16:N16"/>
    <mergeCell ref="J17:N17"/>
    <mergeCell ref="L10:M10"/>
    <mergeCell ref="B2:Z3"/>
    <mergeCell ref="J12:N13"/>
    <mergeCell ref="Y5:Z10"/>
    <mergeCell ref="B11:Z11"/>
    <mergeCell ref="B12:B13"/>
    <mergeCell ref="C12:D12"/>
    <mergeCell ref="E12:F12"/>
    <mergeCell ref="Y12:Z13"/>
    <mergeCell ref="B7:C7"/>
    <mergeCell ref="B1:Z1"/>
    <mergeCell ref="AA3:AC45"/>
    <mergeCell ref="B4:Z4"/>
    <mergeCell ref="B5:C5"/>
    <mergeCell ref="D5:M5"/>
    <mergeCell ref="B6:C6"/>
    <mergeCell ref="D6:M6"/>
    <mergeCell ref="B10:C10"/>
    <mergeCell ref="D10:H10"/>
    <mergeCell ref="J10:K10"/>
  </mergeCells>
  <conditionalFormatting sqref="B14:B44">
    <cfRule type="expression" priority="8" dxfId="12" stopIfTrue="1">
      <formula>OR(WEEKDAY(B14)=7,WEEKDAY(B14)=1)</formula>
    </cfRule>
  </conditionalFormatting>
  <conditionalFormatting sqref="C14:C44">
    <cfRule type="expression" priority="9" dxfId="0" stopIfTrue="1">
      <formula>OR(WEEKDAY(B14)=7,WEEKDAY(B14)=1)</formula>
    </cfRule>
  </conditionalFormatting>
  <conditionalFormatting sqref="D14:D44">
    <cfRule type="expression" priority="10" dxfId="0" stopIfTrue="1">
      <formula>OR(WEEKDAY(B14)=7,WEEKDAY(B14)=1)</formula>
    </cfRule>
  </conditionalFormatting>
  <conditionalFormatting sqref="G14:G44">
    <cfRule type="expression" priority="11" dxfId="0" stopIfTrue="1">
      <formula>OR(WEEKDAY(B14)=7,WEEKDAY(B14)=1)</formula>
    </cfRule>
  </conditionalFormatting>
  <conditionalFormatting sqref="J14:J44">
    <cfRule type="expression" priority="12" dxfId="0" stopIfTrue="1">
      <formula>OR(WEEKDAY(B14)=7,WEEKDAY(B14)=1)</formula>
    </cfRule>
  </conditionalFormatting>
  <conditionalFormatting sqref="O14:O44">
    <cfRule type="expression" priority="16" dxfId="0" stopIfTrue="1">
      <formula>OR(WEEKDAY(C14)=7,WEEKDAY(C14)=1)</formula>
    </cfRule>
  </conditionalFormatting>
  <conditionalFormatting sqref="E14:E44">
    <cfRule type="expression" priority="7" dxfId="4" stopIfTrue="1">
      <formula>OR(WEEKDAY(B14)=7,WEEKDAY(B14)=1)</formula>
    </cfRule>
  </conditionalFormatting>
  <conditionalFormatting sqref="F14:F44">
    <cfRule type="expression" priority="6" dxfId="4" stopIfTrue="1">
      <formula>OR(WEEKDAY(B14)=7,WEEKDAY(B14)=1)</formula>
    </cfRule>
  </conditionalFormatting>
  <conditionalFormatting sqref="H14:I44">
    <cfRule type="expression" priority="213" dxfId="4" stopIfTrue="1">
      <formula>OR(WEEKDAY(C14)=7,WEEKDAY(C14)=1)</formula>
    </cfRule>
  </conditionalFormatting>
  <conditionalFormatting sqref="P14:W44">
    <cfRule type="expression" priority="217" dxfId="0" stopIfTrue="1">
      <formula>OR(WEEKDAY(C14)=7,WEEKDAY(C14)=1)</formula>
    </cfRule>
  </conditionalFormatting>
  <conditionalFormatting sqref="G14">
    <cfRule type="expression" priority="3" dxfId="0" stopIfTrue="1">
      <formula>OR(WEEKDAY(B14)=7,WEEKDAY(B14)=1)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4.140625" style="2" hidden="1" customWidth="1"/>
    <col min="16" max="16" width="11.57421875" style="2" hidden="1" customWidth="1"/>
    <col min="17" max="17" width="11.00390625" style="2" hidden="1" customWidth="1"/>
    <col min="18" max="18" width="11.28125" style="2" hidden="1" customWidth="1"/>
    <col min="19" max="19" width="8.7109375" style="2" hidden="1" customWidth="1"/>
    <col min="20" max="20" width="10.7109375" style="2" hidden="1" customWidth="1"/>
    <col min="21" max="21" width="10.00390625" style="2" hidden="1" customWidth="1"/>
    <col min="22" max="22" width="11.140625" style="2" hidden="1" customWidth="1"/>
    <col min="23" max="23" width="8.851562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171" t="str">
        <f>IF([0]!actualdate=""," ",[0]!actualdate)</f>
        <v>Letzte Aktualisierung: 21.10.2015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2:32" ht="30" customHeight="1">
      <c r="B2" s="153" t="s">
        <v>48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  <c r="AA2" s="7"/>
      <c r="AB2" s="7"/>
      <c r="AC2" s="7"/>
      <c r="AD2" s="7"/>
      <c r="AE2" s="7"/>
      <c r="AF2" s="7"/>
    </row>
    <row r="3" spans="2:32" ht="16.5" customHeight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  <c r="AA3" s="181"/>
      <c r="AB3" s="181"/>
      <c r="AC3" s="181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181"/>
      <c r="AB4" s="181"/>
      <c r="AC4" s="181"/>
      <c r="AD4" s="5"/>
      <c r="AE4" s="5"/>
      <c r="AF4" s="28"/>
    </row>
    <row r="5" spans="2:29" ht="21.75" customHeight="1">
      <c r="B5" s="216" t="s">
        <v>13</v>
      </c>
      <c r="C5" s="217"/>
      <c r="D5" s="173"/>
      <c r="E5" s="174"/>
      <c r="F5" s="174"/>
      <c r="G5" s="174"/>
      <c r="H5" s="174"/>
      <c r="I5" s="174"/>
      <c r="J5" s="174"/>
      <c r="K5" s="174"/>
      <c r="L5" s="174"/>
      <c r="M5" s="175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63"/>
      <c r="Z5" s="164"/>
      <c r="AA5" s="181"/>
      <c r="AB5" s="181"/>
      <c r="AC5" s="181"/>
    </row>
    <row r="6" spans="2:29" ht="21.75" customHeight="1">
      <c r="B6" s="222" t="s">
        <v>15</v>
      </c>
      <c r="C6" s="223"/>
      <c r="D6" s="176"/>
      <c r="E6" s="177"/>
      <c r="F6" s="177"/>
      <c r="G6" s="177"/>
      <c r="H6" s="177"/>
      <c r="I6" s="177"/>
      <c r="J6" s="178"/>
      <c r="K6" s="178"/>
      <c r="L6" s="178"/>
      <c r="M6" s="179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65"/>
      <c r="Z6" s="166"/>
      <c r="AA6" s="181"/>
      <c r="AB6" s="181"/>
      <c r="AC6" s="181"/>
    </row>
    <row r="7" spans="2:29" ht="21.75" customHeight="1">
      <c r="B7" s="232" t="s">
        <v>14</v>
      </c>
      <c r="C7" s="233"/>
      <c r="D7" s="238"/>
      <c r="E7" s="239"/>
      <c r="F7" s="239"/>
      <c r="G7" s="239"/>
      <c r="H7" s="239"/>
      <c r="I7" s="239"/>
      <c r="J7" s="174"/>
      <c r="K7" s="174"/>
      <c r="L7" s="174"/>
      <c r="M7" s="175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65"/>
      <c r="Z7" s="166"/>
      <c r="AA7" s="181"/>
      <c r="AB7" s="181"/>
      <c r="AC7" s="181"/>
    </row>
    <row r="8" spans="2:29" ht="21.75" customHeight="1">
      <c r="B8" s="188" t="s">
        <v>16</v>
      </c>
      <c r="C8" s="189"/>
      <c r="D8" s="176"/>
      <c r="E8" s="177"/>
      <c r="F8" s="177"/>
      <c r="G8" s="177"/>
      <c r="H8" s="177"/>
      <c r="I8" s="177"/>
      <c r="J8" s="213"/>
      <c r="K8" s="213"/>
      <c r="L8" s="213"/>
      <c r="M8" s="213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65"/>
      <c r="Z8" s="166"/>
      <c r="AA8" s="181"/>
      <c r="AB8" s="181"/>
      <c r="AC8" s="181"/>
    </row>
    <row r="9" spans="2:29" ht="7.5" customHeight="1">
      <c r="B9" s="218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65"/>
      <c r="Z9" s="166"/>
      <c r="AA9" s="181"/>
      <c r="AB9" s="181"/>
      <c r="AC9" s="181"/>
    </row>
    <row r="10" spans="2:29" ht="21" customHeight="1">
      <c r="B10" s="182" t="s">
        <v>4</v>
      </c>
      <c r="C10" s="183"/>
      <c r="D10" s="184">
        <v>42401</v>
      </c>
      <c r="E10" s="185"/>
      <c r="F10" s="185"/>
      <c r="G10" s="185"/>
      <c r="H10" s="185"/>
      <c r="I10" s="127"/>
      <c r="J10" s="186" t="s">
        <v>5</v>
      </c>
      <c r="K10" s="187"/>
      <c r="L10" s="220">
        <v>10</v>
      </c>
      <c r="M10" s="221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67"/>
      <c r="Z10" s="168"/>
      <c r="AA10" s="181"/>
      <c r="AB10" s="181"/>
      <c r="AC10" s="181"/>
    </row>
    <row r="11" spans="2:29" s="6" customFormat="1" ht="12.75" customHeight="1"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181"/>
      <c r="AB11" s="181"/>
      <c r="AC11" s="181"/>
    </row>
    <row r="12" spans="2:32" ht="21" customHeight="1">
      <c r="B12" s="234" t="s">
        <v>17</v>
      </c>
      <c r="C12" s="190" t="s">
        <v>24</v>
      </c>
      <c r="D12" s="192"/>
      <c r="E12" s="190" t="s">
        <v>25</v>
      </c>
      <c r="F12" s="191"/>
      <c r="G12" s="128" t="s">
        <v>49</v>
      </c>
      <c r="H12" s="88" t="s">
        <v>46</v>
      </c>
      <c r="I12" s="88" t="s">
        <v>52</v>
      </c>
      <c r="J12" s="159" t="s">
        <v>50</v>
      </c>
      <c r="K12" s="159"/>
      <c r="L12" s="159"/>
      <c r="M12" s="159"/>
      <c r="N12" s="160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228" t="s">
        <v>20</v>
      </c>
      <c r="Z12" s="229"/>
      <c r="AA12" s="181"/>
      <c r="AB12" s="181"/>
      <c r="AC12" s="181"/>
      <c r="AD12" s="214" t="s">
        <v>32</v>
      </c>
      <c r="AE12" s="236">
        <f>YEAR(Beginndatum_1)</f>
        <v>2016</v>
      </c>
      <c r="AF12" s="226" t="s">
        <v>26</v>
      </c>
    </row>
    <row r="13" spans="2:32" ht="21" customHeight="1">
      <c r="B13" s="235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79" t="s">
        <v>47</v>
      </c>
      <c r="I13" s="79" t="s">
        <v>53</v>
      </c>
      <c r="J13" s="161"/>
      <c r="K13" s="161"/>
      <c r="L13" s="161"/>
      <c r="M13" s="161"/>
      <c r="N13" s="162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230"/>
      <c r="Z13" s="231"/>
      <c r="AA13" s="181"/>
      <c r="AB13" s="181"/>
      <c r="AC13" s="181"/>
      <c r="AD13" s="215"/>
      <c r="AE13" s="237"/>
      <c r="AF13" s="227"/>
    </row>
    <row r="14" spans="2:32" ht="21" customHeight="1">
      <c r="B14" s="66">
        <f>Beginndatum_1</f>
        <v>42401</v>
      </c>
      <c r="C14" s="20">
        <v>0</v>
      </c>
      <c r="D14" s="20">
        <v>0</v>
      </c>
      <c r="E14" s="20"/>
      <c r="F14" s="96"/>
      <c r="G14" s="120">
        <v>0</v>
      </c>
      <c r="H14" s="97"/>
      <c r="I14" s="147">
        <f>IF(B14&lt;&gt;"",D14+IF(D14&lt;C14,1,0)-C14+F14+IF(F14&lt;E14,1,0)-E14-G14,"")</f>
        <v>0</v>
      </c>
      <c r="J14" s="193"/>
      <c r="K14" s="194"/>
      <c r="L14" s="194"/>
      <c r="M14" s="194"/>
      <c r="N14" s="195"/>
      <c r="O14" s="70"/>
      <c r="P14" s="76">
        <f>IF(ISNUMBER(B14),IF(WEEKDAY(B14,1)=1,1,0),0)</f>
        <v>0</v>
      </c>
      <c r="Q14" s="76">
        <f aca="true" t="shared" si="0" ref="Q14:Q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R14" s="76">
        <f aca="true" t="shared" si="1" ref="R14:R44">IF(ISNUMBER(B14),IF(OR(B14=Weihnachtstag_1_1,B14=Weihnachtstag_2_1,B14=Tag_der_Arbeit_1),1,0),0)</f>
        <v>0</v>
      </c>
      <c r="S14" s="76">
        <f aca="true" t="shared" si="2" ref="S14:S44">IF(ISNUMBER(B14),IF(B14=Heiligabend_1,1,0),0)</f>
        <v>0</v>
      </c>
      <c r="T14" s="76">
        <f aca="true" t="shared" si="3" ref="T14:T44">IF(ISNUMBER(B14),IF(B14=Sylvester_1,1,0),0)</f>
        <v>0</v>
      </c>
      <c r="U14" s="76">
        <f>IF(ISNUMBER(B14),IF(WEEKDAY(B14+1,1)=1,1,0),0)</f>
        <v>0</v>
      </c>
      <c r="V14" s="76">
        <f aca="true" t="shared" si="4" ref="V14:V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4">IF(ISNUMBER(B14),IF(OR(B14+1=Weihnachtstag_1_1,B14+1=Weihnachtstag_2_1,B14+1=Tag_der_Arbeit_1),1,0),0)</f>
        <v>0</v>
      </c>
      <c r="X14" s="22"/>
      <c r="Y14" s="211"/>
      <c r="Z14" s="212"/>
      <c r="AA14" s="181"/>
      <c r="AB14" s="181"/>
      <c r="AC14" s="181"/>
      <c r="AD14" s="31" t="s">
        <v>0</v>
      </c>
      <c r="AE14" s="32">
        <f>DATE(AE12,1,1)</f>
        <v>42370</v>
      </c>
      <c r="AF14" s="33">
        <v>125</v>
      </c>
    </row>
    <row r="15" spans="2:32" ht="21" customHeight="1">
      <c r="B15" s="17">
        <f>IF(B14&lt;&gt;"",IF(MONTH(Beginndatum_1)=MONTH(B14+1),B14+1,""),"")</f>
        <v>42402</v>
      </c>
      <c r="C15" s="21"/>
      <c r="D15" s="21"/>
      <c r="E15" s="21"/>
      <c r="F15" s="77"/>
      <c r="G15" s="124"/>
      <c r="H15" s="98"/>
      <c r="I15" s="148">
        <f aca="true" t="shared" si="6" ref="I15:I44">IF(B15&lt;&gt;"",D15+IF(D15&lt;C15,1,0)-C15+F15+IF(F15&lt;E15,1,0)-E15-G15,"")</f>
        <v>0</v>
      </c>
      <c r="J15" s="196"/>
      <c r="K15" s="197"/>
      <c r="L15" s="197"/>
      <c r="M15" s="197"/>
      <c r="N15" s="198"/>
      <c r="O15" s="71"/>
      <c r="P15" s="76">
        <f aca="true" t="shared" si="7" ref="P15:P44">IF(ISNUMBER(B15),IF(WEEKDAY(B15,1)=1,1,0),0)</f>
        <v>0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4">IF(ISNUMBER(B15),IF(WEEKDAY(B15+1,1)=1,1,0),0)</f>
        <v>0</v>
      </c>
      <c r="V15" s="76">
        <f t="shared" si="4"/>
        <v>0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181"/>
      <c r="AB15" s="181"/>
      <c r="AC15" s="181"/>
      <c r="AD15" s="34" t="s">
        <v>1</v>
      </c>
      <c r="AE15" s="35">
        <f>Ostersonntag_1-2</f>
        <v>42454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42403</v>
      </c>
      <c r="C16" s="21"/>
      <c r="D16" s="21"/>
      <c r="E16" s="21"/>
      <c r="F16" s="77"/>
      <c r="G16" s="126"/>
      <c r="H16" s="98"/>
      <c r="I16" s="148">
        <f t="shared" si="6"/>
        <v>0</v>
      </c>
      <c r="J16" s="196"/>
      <c r="K16" s="197"/>
      <c r="L16" s="197"/>
      <c r="M16" s="197"/>
      <c r="N16" s="198"/>
      <c r="O16" s="71"/>
      <c r="P16" s="76">
        <f t="shared" si="7"/>
        <v>0</v>
      </c>
      <c r="Q16" s="76">
        <f t="shared" si="0"/>
        <v>0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0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181"/>
      <c r="AB16" s="181"/>
      <c r="AC16" s="181"/>
      <c r="AD16" s="34" t="s">
        <v>3</v>
      </c>
      <c r="AE16" s="35">
        <f>Ostersonntag_1+1</f>
        <v>42457</v>
      </c>
      <c r="AF16" s="36">
        <v>125</v>
      </c>
    </row>
    <row r="17" spans="2:32" ht="21" customHeight="1">
      <c r="B17" s="18">
        <f t="shared" si="9"/>
        <v>42404</v>
      </c>
      <c r="C17" s="21"/>
      <c r="D17" s="21"/>
      <c r="E17" s="21"/>
      <c r="F17" s="77"/>
      <c r="G17" s="121"/>
      <c r="H17" s="95"/>
      <c r="I17" s="148">
        <f t="shared" si="6"/>
        <v>0</v>
      </c>
      <c r="J17" s="196"/>
      <c r="K17" s="197"/>
      <c r="L17" s="197"/>
      <c r="M17" s="197"/>
      <c r="N17" s="198"/>
      <c r="O17" s="71"/>
      <c r="P17" s="76">
        <f t="shared" si="7"/>
        <v>0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0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181"/>
      <c r="AB17" s="181"/>
      <c r="AC17" s="181"/>
      <c r="AD17" s="34" t="s">
        <v>6</v>
      </c>
      <c r="AE17" s="35">
        <f>DATE(AE12,5,1)</f>
        <v>42491</v>
      </c>
      <c r="AF17" s="36">
        <v>150</v>
      </c>
    </row>
    <row r="18" spans="2:32" ht="21" customHeight="1">
      <c r="B18" s="18">
        <f t="shared" si="9"/>
        <v>42405</v>
      </c>
      <c r="C18" s="21"/>
      <c r="D18" s="21"/>
      <c r="E18" s="21"/>
      <c r="F18" s="77"/>
      <c r="G18" s="121"/>
      <c r="H18" s="99"/>
      <c r="I18" s="148">
        <f t="shared" si="6"/>
        <v>0</v>
      </c>
      <c r="J18" s="196"/>
      <c r="K18" s="197"/>
      <c r="L18" s="197"/>
      <c r="M18" s="197"/>
      <c r="N18" s="198"/>
      <c r="O18" s="71"/>
      <c r="P18" s="76">
        <f t="shared" si="7"/>
        <v>0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0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181"/>
      <c r="AB18" s="181"/>
      <c r="AC18" s="181"/>
      <c r="AD18" s="34" t="s">
        <v>7</v>
      </c>
      <c r="AE18" s="35">
        <f>Ostersonntag_1+39</f>
        <v>42495</v>
      </c>
      <c r="AF18" s="36">
        <v>125</v>
      </c>
    </row>
    <row r="19" spans="2:32" ht="21" customHeight="1">
      <c r="B19" s="18">
        <f t="shared" si="9"/>
        <v>42406</v>
      </c>
      <c r="C19" s="21"/>
      <c r="D19" s="21"/>
      <c r="E19" s="21"/>
      <c r="F19" s="77"/>
      <c r="G19" s="121"/>
      <c r="H19" s="95"/>
      <c r="I19" s="148">
        <f t="shared" si="6"/>
        <v>0</v>
      </c>
      <c r="J19" s="196"/>
      <c r="K19" s="197"/>
      <c r="L19" s="197"/>
      <c r="M19" s="197"/>
      <c r="N19" s="198"/>
      <c r="O19" s="71"/>
      <c r="P19" s="76">
        <f t="shared" si="7"/>
        <v>0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1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181"/>
      <c r="AB19" s="181"/>
      <c r="AC19" s="181"/>
      <c r="AD19" s="34" t="s">
        <v>8</v>
      </c>
      <c r="AE19" s="35">
        <f>Ostersonntag_1+50</f>
        <v>42506</v>
      </c>
      <c r="AF19" s="36">
        <v>125</v>
      </c>
    </row>
    <row r="20" spans="2:32" ht="21" customHeight="1">
      <c r="B20" s="18">
        <f t="shared" si="9"/>
        <v>42407</v>
      </c>
      <c r="C20" s="21"/>
      <c r="D20" s="21"/>
      <c r="E20" s="21"/>
      <c r="F20" s="77"/>
      <c r="G20" s="121"/>
      <c r="H20" s="95"/>
      <c r="I20" s="148">
        <f t="shared" si="6"/>
        <v>0</v>
      </c>
      <c r="J20" s="196"/>
      <c r="K20" s="197"/>
      <c r="L20" s="197"/>
      <c r="M20" s="197"/>
      <c r="N20" s="198"/>
      <c r="O20" s="71"/>
      <c r="P20" s="76">
        <f t="shared" si="7"/>
        <v>1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0</v>
      </c>
      <c r="V20" s="76">
        <f t="shared" si="4"/>
        <v>0</v>
      </c>
      <c r="W20" s="76">
        <f t="shared" si="5"/>
        <v>0</v>
      </c>
      <c r="X20" s="9"/>
      <c r="Y20" s="23"/>
      <c r="Z20" s="114"/>
      <c r="AA20" s="181"/>
      <c r="AB20" s="181"/>
      <c r="AC20" s="181"/>
      <c r="AD20" s="34" t="s">
        <v>9</v>
      </c>
      <c r="AE20" s="35">
        <f>DATE(AE12,10,3)</f>
        <v>42646</v>
      </c>
      <c r="AF20" s="36">
        <v>125</v>
      </c>
    </row>
    <row r="21" spans="2:32" ht="21" customHeight="1">
      <c r="B21" s="18">
        <f t="shared" si="9"/>
        <v>42408</v>
      </c>
      <c r="C21" s="21"/>
      <c r="D21" s="21"/>
      <c r="E21" s="21"/>
      <c r="F21" s="77"/>
      <c r="G21" s="121"/>
      <c r="H21" s="100"/>
      <c r="I21" s="148">
        <f t="shared" si="6"/>
        <v>0</v>
      </c>
      <c r="J21" s="196"/>
      <c r="K21" s="197"/>
      <c r="L21" s="197"/>
      <c r="M21" s="197"/>
      <c r="N21" s="198"/>
      <c r="O21" s="71"/>
      <c r="P21" s="76">
        <f t="shared" si="7"/>
        <v>0</v>
      </c>
      <c r="Q21" s="76">
        <f t="shared" si="0"/>
        <v>0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0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181"/>
      <c r="AB21" s="181"/>
      <c r="AC21" s="181"/>
      <c r="AD21" s="37" t="s">
        <v>22</v>
      </c>
      <c r="AE21" s="43">
        <f>DATE(AE12,12,24)</f>
        <v>42728</v>
      </c>
      <c r="AF21" s="36">
        <v>150</v>
      </c>
    </row>
    <row r="22" spans="2:32" ht="21" customHeight="1">
      <c r="B22" s="18">
        <f t="shared" si="9"/>
        <v>42409</v>
      </c>
      <c r="C22" s="21"/>
      <c r="D22" s="21"/>
      <c r="E22" s="21"/>
      <c r="F22" s="77"/>
      <c r="G22" s="121"/>
      <c r="H22" s="95"/>
      <c r="I22" s="148">
        <f t="shared" si="6"/>
        <v>0</v>
      </c>
      <c r="J22" s="196"/>
      <c r="K22" s="197"/>
      <c r="L22" s="197"/>
      <c r="M22" s="197"/>
      <c r="N22" s="198"/>
      <c r="O22" s="71"/>
      <c r="P22" s="76">
        <f t="shared" si="7"/>
        <v>0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0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181"/>
      <c r="AB22" s="181"/>
      <c r="AC22" s="181"/>
      <c r="AD22" s="34" t="s">
        <v>10</v>
      </c>
      <c r="AE22" s="35">
        <f>DATE(AE12,12,25)</f>
        <v>42729</v>
      </c>
      <c r="AF22" s="36">
        <v>150</v>
      </c>
    </row>
    <row r="23" spans="2:32" ht="21" customHeight="1">
      <c r="B23" s="18">
        <f t="shared" si="9"/>
        <v>42410</v>
      </c>
      <c r="C23" s="21"/>
      <c r="D23" s="21"/>
      <c r="E23" s="21"/>
      <c r="F23" s="77"/>
      <c r="G23" s="121"/>
      <c r="H23" s="100"/>
      <c r="I23" s="148">
        <f t="shared" si="6"/>
        <v>0</v>
      </c>
      <c r="J23" s="196"/>
      <c r="K23" s="197"/>
      <c r="L23" s="197"/>
      <c r="M23" s="197"/>
      <c r="N23" s="198"/>
      <c r="O23" s="71"/>
      <c r="P23" s="76">
        <f t="shared" si="7"/>
        <v>0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0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181"/>
      <c r="AB23" s="181"/>
      <c r="AC23" s="181"/>
      <c r="AD23" s="34" t="s">
        <v>11</v>
      </c>
      <c r="AE23" s="35">
        <f>DATE(AE12,12,26)</f>
        <v>42730</v>
      </c>
      <c r="AF23" s="36">
        <v>150</v>
      </c>
    </row>
    <row r="24" spans="2:32" ht="21" customHeight="1">
      <c r="B24" s="18">
        <f t="shared" si="9"/>
        <v>42411</v>
      </c>
      <c r="C24" s="21"/>
      <c r="D24" s="21"/>
      <c r="E24" s="21"/>
      <c r="F24" s="77"/>
      <c r="G24" s="121"/>
      <c r="H24" s="95"/>
      <c r="I24" s="148">
        <f t="shared" si="6"/>
        <v>0</v>
      </c>
      <c r="J24" s="196"/>
      <c r="K24" s="197"/>
      <c r="L24" s="197"/>
      <c r="M24" s="197"/>
      <c r="N24" s="198"/>
      <c r="O24" s="71"/>
      <c r="P24" s="76">
        <f t="shared" si="7"/>
        <v>0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0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181"/>
      <c r="AB24" s="181"/>
      <c r="AC24" s="181"/>
      <c r="AD24" s="40" t="s">
        <v>23</v>
      </c>
      <c r="AE24" s="61">
        <f>DATE(AE12,12,31)</f>
        <v>42735</v>
      </c>
      <c r="AF24" s="50">
        <v>125</v>
      </c>
    </row>
    <row r="25" spans="2:29" ht="21" customHeight="1">
      <c r="B25" s="18">
        <f t="shared" si="9"/>
        <v>42412</v>
      </c>
      <c r="C25" s="21"/>
      <c r="D25" s="21"/>
      <c r="E25" s="21"/>
      <c r="F25" s="77"/>
      <c r="G25" s="121"/>
      <c r="H25" s="99"/>
      <c r="I25" s="148">
        <f t="shared" si="6"/>
        <v>0</v>
      </c>
      <c r="J25" s="196"/>
      <c r="K25" s="197"/>
      <c r="L25" s="197"/>
      <c r="M25" s="197"/>
      <c r="N25" s="198"/>
      <c r="O25" s="71"/>
      <c r="P25" s="76">
        <f t="shared" si="7"/>
        <v>0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0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181"/>
      <c r="AB25" s="181"/>
      <c r="AC25" s="181"/>
    </row>
    <row r="26" spans="2:32" ht="21" customHeight="1">
      <c r="B26" s="18">
        <f t="shared" si="9"/>
        <v>42413</v>
      </c>
      <c r="C26" s="21"/>
      <c r="D26" s="21"/>
      <c r="E26" s="21"/>
      <c r="F26" s="77"/>
      <c r="G26" s="121"/>
      <c r="H26" s="98"/>
      <c r="I26" s="148">
        <f t="shared" si="6"/>
        <v>0</v>
      </c>
      <c r="J26" s="196"/>
      <c r="K26" s="197"/>
      <c r="L26" s="197"/>
      <c r="M26" s="197"/>
      <c r="N26" s="198"/>
      <c r="O26" s="71"/>
      <c r="P26" s="76">
        <f t="shared" si="7"/>
        <v>0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1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181"/>
      <c r="AB26" s="181"/>
      <c r="AC26" s="181"/>
      <c r="AD26" s="80" t="s">
        <v>31</v>
      </c>
      <c r="AE26" s="81">
        <f>YEAR(Beginndatum_1)</f>
        <v>2016</v>
      </c>
      <c r="AF26" s="82" t="s">
        <v>26</v>
      </c>
    </row>
    <row r="27" spans="2:34" ht="21" customHeight="1">
      <c r="B27" s="18">
        <f t="shared" si="9"/>
        <v>42414</v>
      </c>
      <c r="C27" s="21"/>
      <c r="D27" s="21"/>
      <c r="E27" s="21"/>
      <c r="F27" s="77"/>
      <c r="G27" s="121"/>
      <c r="H27" s="98"/>
      <c r="I27" s="148">
        <f t="shared" si="6"/>
        <v>0</v>
      </c>
      <c r="J27" s="196"/>
      <c r="K27" s="197"/>
      <c r="L27" s="197"/>
      <c r="M27" s="197"/>
      <c r="N27" s="198"/>
      <c r="O27" s="71"/>
      <c r="P27" s="76">
        <f t="shared" si="7"/>
        <v>1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0</v>
      </c>
      <c r="V27" s="76">
        <f t="shared" si="4"/>
        <v>0</v>
      </c>
      <c r="W27" s="76">
        <f t="shared" si="5"/>
        <v>0</v>
      </c>
      <c r="X27" s="9"/>
      <c r="Y27" s="24"/>
      <c r="Z27" s="25"/>
      <c r="AA27" s="181"/>
      <c r="AB27" s="181"/>
      <c r="AC27" s="181"/>
      <c r="AD27" s="205" t="s">
        <v>37</v>
      </c>
      <c r="AE27" s="206"/>
      <c r="AF27" s="207"/>
      <c r="AH27" s="2" t="s">
        <v>36</v>
      </c>
    </row>
    <row r="28" spans="2:32" ht="21" customHeight="1">
      <c r="B28" s="18">
        <f t="shared" si="9"/>
        <v>42415</v>
      </c>
      <c r="C28" s="21"/>
      <c r="D28" s="21"/>
      <c r="E28" s="21"/>
      <c r="F28" s="77"/>
      <c r="G28" s="121"/>
      <c r="H28" s="98"/>
      <c r="I28" s="148">
        <f t="shared" si="6"/>
        <v>0</v>
      </c>
      <c r="J28" s="196"/>
      <c r="K28" s="197"/>
      <c r="L28" s="197"/>
      <c r="M28" s="197"/>
      <c r="N28" s="198"/>
      <c r="O28" s="71"/>
      <c r="P28" s="76">
        <f t="shared" si="7"/>
        <v>0</v>
      </c>
      <c r="Q28" s="76">
        <f t="shared" si="0"/>
        <v>0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0</v>
      </c>
      <c r="V28" s="76">
        <f t="shared" si="4"/>
        <v>0</v>
      </c>
      <c r="W28" s="76">
        <f t="shared" si="5"/>
        <v>0</v>
      </c>
      <c r="X28" s="9"/>
      <c r="Y28" s="24"/>
      <c r="Z28" s="25"/>
      <c r="AA28" s="181"/>
      <c r="AB28" s="181"/>
      <c r="AC28" s="181"/>
      <c r="AD28" s="208"/>
      <c r="AE28" s="209"/>
      <c r="AF28" s="210"/>
    </row>
    <row r="29" spans="2:32" ht="21" customHeight="1">
      <c r="B29" s="18">
        <f t="shared" si="9"/>
        <v>42416</v>
      </c>
      <c r="C29" s="21"/>
      <c r="D29" s="21"/>
      <c r="E29" s="21"/>
      <c r="F29" s="77"/>
      <c r="G29" s="121"/>
      <c r="H29" s="95"/>
      <c r="I29" s="148">
        <f t="shared" si="6"/>
        <v>0</v>
      </c>
      <c r="J29" s="196"/>
      <c r="K29" s="197"/>
      <c r="L29" s="197"/>
      <c r="M29" s="197"/>
      <c r="N29" s="198"/>
      <c r="O29" s="71"/>
      <c r="P29" s="76">
        <f t="shared" si="7"/>
        <v>0</v>
      </c>
      <c r="Q29" s="76">
        <f t="shared" si="0"/>
        <v>0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0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181"/>
      <c r="AB29" s="181"/>
      <c r="AC29" s="181"/>
      <c r="AD29" s="199" t="s">
        <v>38</v>
      </c>
      <c r="AE29" s="200"/>
      <c r="AF29" s="201"/>
    </row>
    <row r="30" spans="2:32" ht="21" customHeight="1">
      <c r="B30" s="18">
        <f t="shared" si="9"/>
        <v>42417</v>
      </c>
      <c r="C30" s="21"/>
      <c r="D30" s="21"/>
      <c r="E30" s="21"/>
      <c r="F30" s="77"/>
      <c r="G30" s="121"/>
      <c r="H30" s="95"/>
      <c r="I30" s="148">
        <f t="shared" si="6"/>
        <v>0</v>
      </c>
      <c r="J30" s="196"/>
      <c r="K30" s="197"/>
      <c r="L30" s="197"/>
      <c r="M30" s="197"/>
      <c r="N30" s="198"/>
      <c r="O30" s="71"/>
      <c r="P30" s="76">
        <f t="shared" si="7"/>
        <v>0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0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181"/>
      <c r="AB30" s="181"/>
      <c r="AC30" s="181"/>
      <c r="AD30" s="202"/>
      <c r="AE30" s="203"/>
      <c r="AF30" s="204"/>
    </row>
    <row r="31" spans="2:32" ht="21" customHeight="1">
      <c r="B31" s="18">
        <f t="shared" si="9"/>
        <v>42418</v>
      </c>
      <c r="C31" s="21"/>
      <c r="D31" s="21"/>
      <c r="E31" s="21"/>
      <c r="F31" s="77"/>
      <c r="G31" s="121"/>
      <c r="H31" s="95"/>
      <c r="I31" s="148">
        <f t="shared" si="6"/>
        <v>0</v>
      </c>
      <c r="J31" s="196"/>
      <c r="K31" s="197"/>
      <c r="L31" s="197"/>
      <c r="M31" s="197"/>
      <c r="N31" s="198"/>
      <c r="O31" s="71"/>
      <c r="P31" s="76">
        <f t="shared" si="7"/>
        <v>0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0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181"/>
      <c r="AB31" s="181"/>
      <c r="AC31" s="181"/>
      <c r="AD31" s="38" t="s">
        <v>27</v>
      </c>
      <c r="AE31" s="42">
        <f>IF([0]!HL_3_Koenige_1=""," ",[0]!HL_3_Koenige_1)</f>
        <v>42375</v>
      </c>
      <c r="AF31" s="33">
        <v>125</v>
      </c>
    </row>
    <row r="32" spans="2:32" ht="21" customHeight="1">
      <c r="B32" s="18">
        <f t="shared" si="9"/>
        <v>42419</v>
      </c>
      <c r="C32" s="21"/>
      <c r="D32" s="21"/>
      <c r="E32" s="21"/>
      <c r="F32" s="77"/>
      <c r="G32" s="121"/>
      <c r="H32" s="95"/>
      <c r="I32" s="148">
        <f t="shared" si="6"/>
        <v>0</v>
      </c>
      <c r="J32" s="196"/>
      <c r="K32" s="197"/>
      <c r="L32" s="197"/>
      <c r="M32" s="197"/>
      <c r="N32" s="198"/>
      <c r="O32" s="71"/>
      <c r="P32" s="76">
        <f t="shared" si="7"/>
        <v>0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0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181"/>
      <c r="AB32" s="181"/>
      <c r="AC32" s="181"/>
      <c r="AD32" s="37" t="s">
        <v>28</v>
      </c>
      <c r="AE32" s="43">
        <f>IF([0]!Fronleichnam_1=""," ",[0]!Fronleichnam_1)</f>
        <v>42516</v>
      </c>
      <c r="AF32" s="36">
        <v>125</v>
      </c>
    </row>
    <row r="33" spans="2:32" ht="21" customHeight="1">
      <c r="B33" s="18">
        <f t="shared" si="9"/>
        <v>42420</v>
      </c>
      <c r="C33" s="21"/>
      <c r="D33" s="21"/>
      <c r="E33" s="21"/>
      <c r="F33" s="77"/>
      <c r="G33" s="121"/>
      <c r="H33" s="95"/>
      <c r="I33" s="148">
        <f t="shared" si="6"/>
        <v>0</v>
      </c>
      <c r="J33" s="196"/>
      <c r="K33" s="197"/>
      <c r="L33" s="197"/>
      <c r="M33" s="197"/>
      <c r="N33" s="198"/>
      <c r="O33" s="71"/>
      <c r="P33" s="76">
        <f t="shared" si="7"/>
        <v>0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1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181"/>
      <c r="AB33" s="181"/>
      <c r="AC33" s="181"/>
      <c r="AD33" s="37" t="s">
        <v>34</v>
      </c>
      <c r="AE33" s="43">
        <f>IF([0]!Friedensfest_1=""," ",[0]!Friedensfest_1)</f>
        <v>42590</v>
      </c>
      <c r="AF33" s="36">
        <v>125</v>
      </c>
    </row>
    <row r="34" spans="2:32" ht="21" customHeight="1">
      <c r="B34" s="18">
        <f t="shared" si="9"/>
        <v>42421</v>
      </c>
      <c r="C34" s="21"/>
      <c r="D34" s="21"/>
      <c r="E34" s="21"/>
      <c r="F34" s="77"/>
      <c r="G34" s="121"/>
      <c r="H34" s="95"/>
      <c r="I34" s="148">
        <f t="shared" si="6"/>
        <v>0</v>
      </c>
      <c r="J34" s="196"/>
      <c r="K34" s="197"/>
      <c r="L34" s="197"/>
      <c r="M34" s="197"/>
      <c r="N34" s="198"/>
      <c r="O34" s="71"/>
      <c r="P34" s="76">
        <f t="shared" si="7"/>
        <v>1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0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181"/>
      <c r="AB34" s="181"/>
      <c r="AC34" s="181"/>
      <c r="AD34" s="37" t="s">
        <v>29</v>
      </c>
      <c r="AE34" s="43">
        <f>IF([0]!Maria_Himmelfahrt_1=""," ",[0]!Maria_Himmelfahrt_1)</f>
        <v>42597</v>
      </c>
      <c r="AF34" s="36">
        <v>125</v>
      </c>
    </row>
    <row r="35" spans="2:32" ht="21" customHeight="1">
      <c r="B35" s="18">
        <f t="shared" si="9"/>
        <v>42422</v>
      </c>
      <c r="C35" s="21"/>
      <c r="D35" s="21"/>
      <c r="E35" s="21"/>
      <c r="F35" s="77"/>
      <c r="G35" s="121"/>
      <c r="H35" s="95"/>
      <c r="I35" s="148">
        <f t="shared" si="6"/>
        <v>0</v>
      </c>
      <c r="J35" s="196"/>
      <c r="K35" s="197"/>
      <c r="L35" s="197"/>
      <c r="M35" s="197"/>
      <c r="N35" s="198"/>
      <c r="O35" s="71"/>
      <c r="P35" s="76">
        <f t="shared" si="7"/>
        <v>0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0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181"/>
      <c r="AB35" s="181"/>
      <c r="AC35" s="181"/>
      <c r="AD35" s="37" t="s">
        <v>33</v>
      </c>
      <c r="AE35" s="44">
        <f>IF([0]!Refomationstag_1=""," ",[0]!Refomationstag_1)</f>
        <v>42674</v>
      </c>
      <c r="AF35" s="39">
        <v>125</v>
      </c>
    </row>
    <row r="36" spans="2:32" ht="21" customHeight="1">
      <c r="B36" s="18">
        <f t="shared" si="9"/>
        <v>42423</v>
      </c>
      <c r="C36" s="21"/>
      <c r="D36" s="21"/>
      <c r="E36" s="21"/>
      <c r="F36" s="77"/>
      <c r="G36" s="121"/>
      <c r="H36" s="95"/>
      <c r="I36" s="148">
        <f t="shared" si="6"/>
        <v>0</v>
      </c>
      <c r="J36" s="196"/>
      <c r="K36" s="197"/>
      <c r="L36" s="197"/>
      <c r="M36" s="197"/>
      <c r="N36" s="198"/>
      <c r="O36" s="71"/>
      <c r="P36" s="76">
        <f t="shared" si="7"/>
        <v>0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0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181"/>
      <c r="AB36" s="181"/>
      <c r="AC36" s="181"/>
      <c r="AD36" s="37" t="s">
        <v>30</v>
      </c>
      <c r="AE36" s="43">
        <f>IF([0]!Allerheiligen_1=""," ",[0]!Allerheiligen_1)</f>
        <v>42675</v>
      </c>
      <c r="AF36" s="36">
        <v>125</v>
      </c>
    </row>
    <row r="37" spans="2:32" ht="21" customHeight="1">
      <c r="B37" s="18">
        <f t="shared" si="9"/>
        <v>42424</v>
      </c>
      <c r="C37" s="21"/>
      <c r="D37" s="21"/>
      <c r="E37" s="21"/>
      <c r="F37" s="77"/>
      <c r="G37" s="121"/>
      <c r="H37" s="95"/>
      <c r="I37" s="148">
        <f t="shared" si="6"/>
        <v>0</v>
      </c>
      <c r="J37" s="196"/>
      <c r="K37" s="197"/>
      <c r="L37" s="197"/>
      <c r="M37" s="197"/>
      <c r="N37" s="198"/>
      <c r="O37" s="71"/>
      <c r="P37" s="76">
        <f t="shared" si="7"/>
        <v>0</v>
      </c>
      <c r="Q37" s="76">
        <f t="shared" si="0"/>
        <v>0</v>
      </c>
      <c r="R37" s="76">
        <f t="shared" si="1"/>
        <v>0</v>
      </c>
      <c r="S37" s="76">
        <f t="shared" si="2"/>
        <v>0</v>
      </c>
      <c r="T37" s="76">
        <f t="shared" si="3"/>
        <v>0</v>
      </c>
      <c r="U37" s="76">
        <f t="shared" si="8"/>
        <v>0</v>
      </c>
      <c r="V37" s="76">
        <f t="shared" si="4"/>
        <v>0</v>
      </c>
      <c r="W37" s="76">
        <f t="shared" si="5"/>
        <v>0</v>
      </c>
      <c r="X37" s="9"/>
      <c r="Y37" s="29"/>
      <c r="Z37" s="30"/>
      <c r="AA37" s="181"/>
      <c r="AB37" s="181"/>
      <c r="AC37" s="181"/>
      <c r="AD37" s="40" t="s">
        <v>35</v>
      </c>
      <c r="AE37" s="45">
        <f>IF([0]!Buss_Bettag_1=""," ",[0]!Buss_Bettag_1)</f>
        <v>42690</v>
      </c>
      <c r="AF37" s="41">
        <v>125</v>
      </c>
    </row>
    <row r="38" spans="2:33" ht="21" customHeight="1">
      <c r="B38" s="18">
        <f t="shared" si="9"/>
        <v>42425</v>
      </c>
      <c r="C38" s="21"/>
      <c r="D38" s="21"/>
      <c r="E38" s="21"/>
      <c r="F38" s="77"/>
      <c r="G38" s="121"/>
      <c r="H38" s="95"/>
      <c r="I38" s="148">
        <f t="shared" si="6"/>
        <v>0</v>
      </c>
      <c r="J38" s="196"/>
      <c r="K38" s="197"/>
      <c r="L38" s="197"/>
      <c r="M38" s="197"/>
      <c r="N38" s="198"/>
      <c r="O38" s="71"/>
      <c r="P38" s="76">
        <f t="shared" si="7"/>
        <v>0</v>
      </c>
      <c r="Q38" s="76">
        <f t="shared" si="0"/>
        <v>0</v>
      </c>
      <c r="R38" s="76">
        <f t="shared" si="1"/>
        <v>0</v>
      </c>
      <c r="S38" s="76">
        <f t="shared" si="2"/>
        <v>0</v>
      </c>
      <c r="T38" s="76">
        <f t="shared" si="3"/>
        <v>0</v>
      </c>
      <c r="U38" s="76">
        <f t="shared" si="8"/>
        <v>0</v>
      </c>
      <c r="V38" s="76">
        <f t="shared" si="4"/>
        <v>0</v>
      </c>
      <c r="W38" s="76">
        <f t="shared" si="5"/>
        <v>0</v>
      </c>
      <c r="X38" s="9"/>
      <c r="Y38" s="29"/>
      <c r="Z38" s="25"/>
      <c r="AA38" s="181"/>
      <c r="AB38" s="181"/>
      <c r="AC38" s="181"/>
      <c r="AD38" s="51" t="s">
        <v>2</v>
      </c>
      <c r="AE38" s="52">
        <f>IF([0]!Ostersonntag_1=""," ",[0]!Ostersonntag_1)</f>
        <v>42456</v>
      </c>
      <c r="AF38" s="53">
        <v>125</v>
      </c>
      <c r="AG38" s="56"/>
    </row>
    <row r="39" spans="2:32" ht="21" customHeight="1">
      <c r="B39" s="18">
        <f t="shared" si="9"/>
        <v>42426</v>
      </c>
      <c r="C39" s="21"/>
      <c r="D39" s="21"/>
      <c r="E39" s="21"/>
      <c r="F39" s="77"/>
      <c r="G39" s="121"/>
      <c r="H39" s="95"/>
      <c r="I39" s="148">
        <f t="shared" si="6"/>
        <v>0</v>
      </c>
      <c r="J39" s="196"/>
      <c r="K39" s="197"/>
      <c r="L39" s="197"/>
      <c r="M39" s="197"/>
      <c r="N39" s="198"/>
      <c r="O39" s="71"/>
      <c r="P39" s="76">
        <f t="shared" si="7"/>
        <v>0</v>
      </c>
      <c r="Q39" s="76">
        <f t="shared" si="0"/>
        <v>0</v>
      </c>
      <c r="R39" s="76">
        <f t="shared" si="1"/>
        <v>0</v>
      </c>
      <c r="S39" s="76">
        <f t="shared" si="2"/>
        <v>0</v>
      </c>
      <c r="T39" s="76">
        <f t="shared" si="3"/>
        <v>0</v>
      </c>
      <c r="U39" s="76">
        <f t="shared" si="8"/>
        <v>0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181"/>
      <c r="AB39" s="181"/>
      <c r="AC39" s="181"/>
      <c r="AD39" s="54" t="s">
        <v>39</v>
      </c>
      <c r="AE39" s="55">
        <f>IF([0]!Pfingstsonntag_1=""," ",[0]!Pfingstsonntag_1)</f>
        <v>42505</v>
      </c>
      <c r="AF39" s="53">
        <v>125</v>
      </c>
    </row>
    <row r="40" spans="2:32" ht="21" customHeight="1">
      <c r="B40" s="18">
        <f t="shared" si="9"/>
        <v>42427</v>
      </c>
      <c r="C40" s="21"/>
      <c r="D40" s="21"/>
      <c r="E40" s="21"/>
      <c r="F40" s="77"/>
      <c r="G40" s="121"/>
      <c r="H40" s="95"/>
      <c r="I40" s="148">
        <f t="shared" si="6"/>
        <v>0</v>
      </c>
      <c r="J40" s="196"/>
      <c r="K40" s="197"/>
      <c r="L40" s="197"/>
      <c r="M40" s="197"/>
      <c r="N40" s="198"/>
      <c r="O40" s="71"/>
      <c r="P40" s="76">
        <f t="shared" si="7"/>
        <v>0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1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181"/>
      <c r="AB40" s="181"/>
      <c r="AC40" s="181"/>
      <c r="AD40" s="57"/>
      <c r="AE40" s="56"/>
      <c r="AF40" s="56"/>
    </row>
    <row r="41" spans="2:32" ht="21" customHeight="1">
      <c r="B41" s="18">
        <f t="shared" si="9"/>
        <v>42428</v>
      </c>
      <c r="C41" s="21"/>
      <c r="D41" s="21"/>
      <c r="E41" s="21"/>
      <c r="F41" s="77"/>
      <c r="G41" s="121"/>
      <c r="H41" s="95"/>
      <c r="I41" s="148">
        <f t="shared" si="6"/>
        <v>0</v>
      </c>
      <c r="J41" s="196"/>
      <c r="K41" s="197"/>
      <c r="L41" s="197"/>
      <c r="M41" s="197"/>
      <c r="N41" s="198"/>
      <c r="O41" s="71"/>
      <c r="P41" s="76">
        <f t="shared" si="7"/>
        <v>1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0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181"/>
      <c r="AB41" s="181"/>
      <c r="AC41" s="181"/>
      <c r="AD41" s="56"/>
      <c r="AE41" s="56"/>
      <c r="AF41" s="56"/>
    </row>
    <row r="42" spans="2:32" ht="21" customHeight="1">
      <c r="B42" s="18">
        <f t="shared" si="9"/>
        <v>42429</v>
      </c>
      <c r="C42" s="21"/>
      <c r="D42" s="21"/>
      <c r="E42" s="21"/>
      <c r="F42" s="77"/>
      <c r="G42" s="121"/>
      <c r="H42" s="95"/>
      <c r="I42" s="148">
        <f t="shared" si="6"/>
        <v>0</v>
      </c>
      <c r="J42" s="196"/>
      <c r="K42" s="197"/>
      <c r="L42" s="197"/>
      <c r="M42" s="197"/>
      <c r="N42" s="198"/>
      <c r="O42" s="71"/>
      <c r="P42" s="76">
        <f t="shared" si="7"/>
        <v>0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0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181"/>
      <c r="AB42" s="181"/>
      <c r="AC42" s="181"/>
      <c r="AD42" s="56"/>
      <c r="AE42" s="56"/>
      <c r="AF42" s="56"/>
    </row>
    <row r="43" spans="2:32" ht="21" customHeight="1">
      <c r="B43" s="18">
        <f t="shared" si="9"/>
      </c>
      <c r="C43" s="21"/>
      <c r="D43" s="21"/>
      <c r="E43" s="21"/>
      <c r="F43" s="77"/>
      <c r="G43" s="121"/>
      <c r="H43" s="95"/>
      <c r="I43" s="148">
        <f t="shared" si="6"/>
      </c>
      <c r="J43" s="196"/>
      <c r="K43" s="197"/>
      <c r="L43" s="197"/>
      <c r="M43" s="197"/>
      <c r="N43" s="198"/>
      <c r="O43" s="71"/>
      <c r="P43" s="76">
        <f t="shared" si="7"/>
        <v>0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0</v>
      </c>
      <c r="V43" s="76">
        <f t="shared" si="4"/>
        <v>0</v>
      </c>
      <c r="W43" s="76">
        <f t="shared" si="5"/>
        <v>0</v>
      </c>
      <c r="X43" s="9"/>
      <c r="Y43" s="24"/>
      <c r="Z43" s="25"/>
      <c r="AA43" s="181"/>
      <c r="AB43" s="181"/>
      <c r="AC43" s="181"/>
      <c r="AD43" s="56"/>
      <c r="AE43" s="56"/>
      <c r="AF43" s="56"/>
    </row>
    <row r="44" spans="2:32" ht="21" customHeight="1">
      <c r="B44" s="19">
        <f t="shared" si="9"/>
      </c>
      <c r="C44" s="67"/>
      <c r="D44" s="67"/>
      <c r="E44" s="67"/>
      <c r="F44" s="78"/>
      <c r="G44" s="122"/>
      <c r="H44" s="65"/>
      <c r="I44" s="149">
        <f t="shared" si="6"/>
      </c>
      <c r="J44" s="240"/>
      <c r="K44" s="241"/>
      <c r="L44" s="241"/>
      <c r="M44" s="241"/>
      <c r="N44" s="242"/>
      <c r="O44" s="71"/>
      <c r="P44" s="76">
        <f t="shared" si="7"/>
        <v>0</v>
      </c>
      <c r="Q44" s="76">
        <f t="shared" si="0"/>
        <v>0</v>
      </c>
      <c r="R44" s="76">
        <f t="shared" si="1"/>
        <v>0</v>
      </c>
      <c r="S44" s="76">
        <f t="shared" si="2"/>
        <v>0</v>
      </c>
      <c r="T44" s="76">
        <f t="shared" si="3"/>
        <v>0</v>
      </c>
      <c r="U44" s="76">
        <f t="shared" si="8"/>
        <v>0</v>
      </c>
      <c r="V44" s="76">
        <f t="shared" si="4"/>
        <v>0</v>
      </c>
      <c r="W44" s="76">
        <f t="shared" si="5"/>
        <v>0</v>
      </c>
      <c r="X44" s="9"/>
      <c r="Y44" s="26"/>
      <c r="Z44" s="27"/>
      <c r="AA44" s="181"/>
      <c r="AB44" s="181"/>
      <c r="AC44" s="181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85"/>
      <c r="G45" s="117"/>
      <c r="H45" s="101"/>
      <c r="I45" s="143">
        <f>SUM(I14:I44)</f>
        <v>0</v>
      </c>
      <c r="J45" s="86"/>
      <c r="K45" s="115"/>
      <c r="L45" s="86"/>
      <c r="M45" s="115"/>
      <c r="N45" s="116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181"/>
      <c r="AB45" s="181"/>
      <c r="AC45" s="181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</row>
    <row r="48" spans="2:29" ht="12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</row>
    <row r="49" spans="2:29" ht="12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</row>
    <row r="50" spans="2:29" ht="12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</row>
    <row r="51" spans="2:29" ht="12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</row>
    <row r="52" spans="2:29" ht="12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</row>
    <row r="53" spans="2:29" ht="12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</row>
    <row r="54" spans="2:29" ht="12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</row>
    <row r="55" spans="2:29" ht="12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</row>
  </sheetData>
  <sheetProtection password="8299" sheet="1"/>
  <mergeCells count="62">
    <mergeCell ref="J44:N44"/>
    <mergeCell ref="J35:N35"/>
    <mergeCell ref="J36:N36"/>
    <mergeCell ref="J37:N37"/>
    <mergeCell ref="J38:N38"/>
    <mergeCell ref="J39:N39"/>
    <mergeCell ref="J40:N40"/>
    <mergeCell ref="J32:N32"/>
    <mergeCell ref="J33:N33"/>
    <mergeCell ref="J34:N34"/>
    <mergeCell ref="J41:N41"/>
    <mergeCell ref="J42:N42"/>
    <mergeCell ref="J43:N43"/>
    <mergeCell ref="J26:N26"/>
    <mergeCell ref="J27:N27"/>
    <mergeCell ref="J28:N28"/>
    <mergeCell ref="J29:N29"/>
    <mergeCell ref="J30:N30"/>
    <mergeCell ref="J31:N31"/>
    <mergeCell ref="J20:N20"/>
    <mergeCell ref="J21:N21"/>
    <mergeCell ref="J22:N22"/>
    <mergeCell ref="J23:N23"/>
    <mergeCell ref="J24:N24"/>
    <mergeCell ref="J25:N25"/>
    <mergeCell ref="B1:Z1"/>
    <mergeCell ref="D7:M7"/>
    <mergeCell ref="B8:C8"/>
    <mergeCell ref="D8:M8"/>
    <mergeCell ref="B5:C5"/>
    <mergeCell ref="D6:M6"/>
    <mergeCell ref="B4:Z4"/>
    <mergeCell ref="D5:M5"/>
    <mergeCell ref="B2:Z3"/>
    <mergeCell ref="B47:AC55"/>
    <mergeCell ref="B11:Z11"/>
    <mergeCell ref="B12:B13"/>
    <mergeCell ref="C12:D12"/>
    <mergeCell ref="E12:F12"/>
    <mergeCell ref="L10:M10"/>
    <mergeCell ref="B10:C10"/>
    <mergeCell ref="Y14:Z14"/>
    <mergeCell ref="J10:K10"/>
    <mergeCell ref="J17:N17"/>
    <mergeCell ref="AD29:AF30"/>
    <mergeCell ref="AD12:AD13"/>
    <mergeCell ref="Y12:Z13"/>
    <mergeCell ref="AA3:AC45"/>
    <mergeCell ref="AD27:AF28"/>
    <mergeCell ref="J14:N14"/>
    <mergeCell ref="J15:N15"/>
    <mergeCell ref="J16:N16"/>
    <mergeCell ref="J18:N18"/>
    <mergeCell ref="J19:N19"/>
    <mergeCell ref="J12:N13"/>
    <mergeCell ref="Y5:Z10"/>
    <mergeCell ref="AE12:AE13"/>
    <mergeCell ref="AF12:AF13"/>
    <mergeCell ref="B7:C7"/>
    <mergeCell ref="B9:M9"/>
    <mergeCell ref="B6:C6"/>
    <mergeCell ref="D10:H10"/>
  </mergeCells>
  <conditionalFormatting sqref="B14:B44">
    <cfRule type="expression" priority="6" dxfId="12" stopIfTrue="1">
      <formula>OR(WEEKDAY(B14)=7,WEEKDAY(B14)=1)</formula>
    </cfRule>
  </conditionalFormatting>
  <conditionalFormatting sqref="C14:C44">
    <cfRule type="expression" priority="7" dxfId="0" stopIfTrue="1">
      <formula>OR(WEEKDAY(B14)=7,WEEKDAY(B14)=1)</formula>
    </cfRule>
  </conditionalFormatting>
  <conditionalFormatting sqref="D14:D44">
    <cfRule type="expression" priority="8" dxfId="0" stopIfTrue="1">
      <formula>OR(WEEKDAY(B14)=7,WEEKDAY(B14)=1)</formula>
    </cfRule>
  </conditionalFormatting>
  <conditionalFormatting sqref="G14:G44">
    <cfRule type="expression" priority="9" dxfId="0" stopIfTrue="1">
      <formula>OR(WEEKDAY(B14)=7,WEEKDAY(B14)=1)</formula>
    </cfRule>
  </conditionalFormatting>
  <conditionalFormatting sqref="J14:J44">
    <cfRule type="expression" priority="10" dxfId="0" stopIfTrue="1">
      <formula>OR(WEEKDAY(B14)=7,WEEKDAY(B14)=1)</formula>
    </cfRule>
  </conditionalFormatting>
  <conditionalFormatting sqref="O14:O44">
    <cfRule type="expression" priority="14" dxfId="0" stopIfTrue="1">
      <formula>OR(WEEKDAY(C14)=7,WEEKDAY(C14)=1)</formula>
    </cfRule>
  </conditionalFormatting>
  <conditionalFormatting sqref="E14:E44">
    <cfRule type="expression" priority="5" dxfId="4" stopIfTrue="1">
      <formula>OR(WEEKDAY(B14)=7,WEEKDAY(B14)=1)</formula>
    </cfRule>
  </conditionalFormatting>
  <conditionalFormatting sqref="F14:F44">
    <cfRule type="expression" priority="4" dxfId="4" stopIfTrue="1">
      <formula>OR(WEEKDAY(B14)=7,WEEKDAY(B14)=1)</formula>
    </cfRule>
  </conditionalFormatting>
  <conditionalFormatting sqref="W14:W44">
    <cfRule type="expression" priority="32" dxfId="0" stopIfTrue="1">
      <formula>OR(WEEKDAY(C14)=7,WEEKDAY(C14)=1)</formula>
    </cfRule>
  </conditionalFormatting>
  <conditionalFormatting sqref="V14:V44">
    <cfRule type="expression" priority="34" dxfId="0" stopIfTrue="1">
      <formula>OR(WEEKDAY(C14)=7,WEEKDAY(C14)=1)</formula>
    </cfRule>
  </conditionalFormatting>
  <conditionalFormatting sqref="U14:U44">
    <cfRule type="expression" priority="36" dxfId="0" stopIfTrue="1">
      <formula>OR(WEEKDAY(C14)=7,WEEKDAY(C14)=1)</formula>
    </cfRule>
  </conditionalFormatting>
  <conditionalFormatting sqref="T14:T44">
    <cfRule type="expression" priority="38" dxfId="0" stopIfTrue="1">
      <formula>OR(WEEKDAY(C14)=7,WEEKDAY(C14)=1)</formula>
    </cfRule>
  </conditionalFormatting>
  <conditionalFormatting sqref="S14:S44">
    <cfRule type="expression" priority="40" dxfId="0" stopIfTrue="1">
      <formula>OR(WEEKDAY(C14)=7,WEEKDAY(C14)=1)</formula>
    </cfRule>
  </conditionalFormatting>
  <conditionalFormatting sqref="R14:R44">
    <cfRule type="expression" priority="42" dxfId="0" stopIfTrue="1">
      <formula>OR(WEEKDAY(C14)=7,WEEKDAY(C14)=1)</formula>
    </cfRule>
  </conditionalFormatting>
  <conditionalFormatting sqref="Q14:Q44">
    <cfRule type="expression" priority="44" dxfId="0" stopIfTrue="1">
      <formula>OR(WEEKDAY(C14)=7,WEEKDAY(C14)=1)</formula>
    </cfRule>
  </conditionalFormatting>
  <conditionalFormatting sqref="P14:P44 P14:W14 Q15:W44">
    <cfRule type="expression" priority="46" dxfId="0" stopIfTrue="1">
      <formula>OR(WEEKDAY(C14)=7,WEEKDAY(C14)=1)</formula>
    </cfRule>
  </conditionalFormatting>
  <conditionalFormatting sqref="H14:I44">
    <cfRule type="expression" priority="48" dxfId="4" stopIfTrue="1">
      <formula>OR(WEEKDAY(C14)=7,WEEKDAY(C14)=1)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4.00390625" style="2" hidden="1" customWidth="1"/>
    <col min="16" max="16" width="10.28125" style="2" hidden="1" customWidth="1"/>
    <col min="17" max="17" width="11.00390625" style="2" hidden="1" customWidth="1"/>
    <col min="18" max="19" width="10.7109375" style="2" hidden="1" customWidth="1"/>
    <col min="20" max="20" width="12.57421875" style="2" hidden="1" customWidth="1"/>
    <col min="21" max="21" width="11.57421875" style="2" hidden="1" customWidth="1"/>
    <col min="22" max="22" width="10.28125" style="2" hidden="1" customWidth="1"/>
    <col min="23" max="23" width="8.851562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171" t="str">
        <f>IF([0]!actualdate=""," ",[0]!actualdate)</f>
        <v>Letzte Aktualisierung: 21.10.2015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2:32" ht="30" customHeight="1">
      <c r="B2" s="153" t="s">
        <v>48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  <c r="AA2" s="7"/>
      <c r="AB2" s="7"/>
      <c r="AC2" s="7"/>
      <c r="AD2" s="7"/>
      <c r="AE2" s="7"/>
      <c r="AF2" s="7"/>
    </row>
    <row r="3" spans="2:32" ht="16.5" customHeight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  <c r="AA3" s="181"/>
      <c r="AB3" s="181"/>
      <c r="AC3" s="181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181"/>
      <c r="AB4" s="181"/>
      <c r="AC4" s="181"/>
      <c r="AD4" s="5"/>
      <c r="AE4" s="5"/>
      <c r="AF4" s="28"/>
    </row>
    <row r="5" spans="2:29" ht="21.75" customHeight="1">
      <c r="B5" s="216" t="s">
        <v>13</v>
      </c>
      <c r="C5" s="217"/>
      <c r="D5" s="173"/>
      <c r="E5" s="174"/>
      <c r="F5" s="174"/>
      <c r="G5" s="174"/>
      <c r="H5" s="174"/>
      <c r="I5" s="174"/>
      <c r="J5" s="174"/>
      <c r="K5" s="174"/>
      <c r="L5" s="174"/>
      <c r="M5" s="175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63"/>
      <c r="Z5" s="164"/>
      <c r="AA5" s="181"/>
      <c r="AB5" s="181"/>
      <c r="AC5" s="181"/>
    </row>
    <row r="6" spans="2:29" ht="21.75" customHeight="1">
      <c r="B6" s="222" t="s">
        <v>15</v>
      </c>
      <c r="C6" s="223"/>
      <c r="D6" s="176"/>
      <c r="E6" s="177"/>
      <c r="F6" s="177"/>
      <c r="G6" s="177"/>
      <c r="H6" s="177"/>
      <c r="I6" s="177"/>
      <c r="J6" s="178"/>
      <c r="K6" s="178"/>
      <c r="L6" s="178"/>
      <c r="M6" s="179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65"/>
      <c r="Z6" s="166"/>
      <c r="AA6" s="181"/>
      <c r="AB6" s="181"/>
      <c r="AC6" s="181"/>
    </row>
    <row r="7" spans="2:29" ht="21.75" customHeight="1">
      <c r="B7" s="232" t="s">
        <v>14</v>
      </c>
      <c r="C7" s="233"/>
      <c r="D7" s="238"/>
      <c r="E7" s="239"/>
      <c r="F7" s="239"/>
      <c r="G7" s="239"/>
      <c r="H7" s="239"/>
      <c r="I7" s="239"/>
      <c r="J7" s="174"/>
      <c r="K7" s="174"/>
      <c r="L7" s="174"/>
      <c r="M7" s="175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65"/>
      <c r="Z7" s="166"/>
      <c r="AA7" s="181"/>
      <c r="AB7" s="181"/>
      <c r="AC7" s="181"/>
    </row>
    <row r="8" spans="2:29" ht="21.75" customHeight="1">
      <c r="B8" s="188" t="s">
        <v>16</v>
      </c>
      <c r="C8" s="189"/>
      <c r="D8" s="176"/>
      <c r="E8" s="177"/>
      <c r="F8" s="177"/>
      <c r="G8" s="177"/>
      <c r="H8" s="177"/>
      <c r="I8" s="177"/>
      <c r="J8" s="213"/>
      <c r="K8" s="213"/>
      <c r="L8" s="213"/>
      <c r="M8" s="213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65"/>
      <c r="Z8" s="166"/>
      <c r="AA8" s="181"/>
      <c r="AB8" s="181"/>
      <c r="AC8" s="181"/>
    </row>
    <row r="9" spans="2:29" ht="7.5" customHeight="1">
      <c r="B9" s="218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65"/>
      <c r="Z9" s="166"/>
      <c r="AA9" s="181"/>
      <c r="AB9" s="181"/>
      <c r="AC9" s="181"/>
    </row>
    <row r="10" spans="2:29" ht="21" customHeight="1">
      <c r="B10" s="182" t="s">
        <v>4</v>
      </c>
      <c r="C10" s="183"/>
      <c r="D10" s="184">
        <v>42430</v>
      </c>
      <c r="E10" s="185"/>
      <c r="F10" s="185"/>
      <c r="G10" s="185"/>
      <c r="H10" s="185"/>
      <c r="I10" s="127"/>
      <c r="J10" s="186" t="s">
        <v>5</v>
      </c>
      <c r="K10" s="187"/>
      <c r="L10" s="220">
        <v>10</v>
      </c>
      <c r="M10" s="221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67"/>
      <c r="Z10" s="168"/>
      <c r="AA10" s="181"/>
      <c r="AB10" s="181"/>
      <c r="AC10" s="181"/>
    </row>
    <row r="11" spans="2:29" s="6" customFormat="1" ht="12.75" customHeight="1"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181"/>
      <c r="AB11" s="181"/>
      <c r="AC11" s="181"/>
    </row>
    <row r="12" spans="2:32" ht="21" customHeight="1">
      <c r="B12" s="234" t="s">
        <v>17</v>
      </c>
      <c r="C12" s="190" t="s">
        <v>24</v>
      </c>
      <c r="D12" s="192"/>
      <c r="E12" s="190" t="s">
        <v>25</v>
      </c>
      <c r="F12" s="191"/>
      <c r="G12" s="128" t="s">
        <v>49</v>
      </c>
      <c r="H12" s="88" t="s">
        <v>46</v>
      </c>
      <c r="I12" s="88" t="s">
        <v>52</v>
      </c>
      <c r="J12" s="159" t="s">
        <v>50</v>
      </c>
      <c r="K12" s="159"/>
      <c r="L12" s="159"/>
      <c r="M12" s="159"/>
      <c r="N12" s="160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228" t="s">
        <v>20</v>
      </c>
      <c r="Z12" s="229"/>
      <c r="AA12" s="181"/>
      <c r="AB12" s="181"/>
      <c r="AC12" s="181"/>
      <c r="AD12" s="214" t="s">
        <v>32</v>
      </c>
      <c r="AE12" s="236">
        <f>YEAR(Beginndatum_1)</f>
        <v>2016</v>
      </c>
      <c r="AF12" s="226" t="s">
        <v>26</v>
      </c>
    </row>
    <row r="13" spans="2:32" ht="21" customHeight="1">
      <c r="B13" s="235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79" t="s">
        <v>47</v>
      </c>
      <c r="I13" s="79" t="s">
        <v>53</v>
      </c>
      <c r="J13" s="161"/>
      <c r="K13" s="161"/>
      <c r="L13" s="161"/>
      <c r="M13" s="161"/>
      <c r="N13" s="162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230"/>
      <c r="Z13" s="231"/>
      <c r="AA13" s="181"/>
      <c r="AB13" s="181"/>
      <c r="AC13" s="181"/>
      <c r="AD13" s="215"/>
      <c r="AE13" s="237"/>
      <c r="AF13" s="227"/>
    </row>
    <row r="14" spans="2:32" ht="21" customHeight="1">
      <c r="B14" s="66">
        <f>Beginndatum_1</f>
        <v>42430</v>
      </c>
      <c r="C14" s="20">
        <v>0</v>
      </c>
      <c r="D14" s="20">
        <v>0</v>
      </c>
      <c r="E14" s="20"/>
      <c r="F14" s="96"/>
      <c r="G14" s="120">
        <v>0</v>
      </c>
      <c r="H14" s="104"/>
      <c r="I14" s="147">
        <f>IF(B14&lt;&gt;"",D14+IF(D14&lt;C14,1,0)-C14+F14+IF(F14&lt;E14,1,0)-E14-G14,"")</f>
        <v>0</v>
      </c>
      <c r="J14" s="193"/>
      <c r="K14" s="194"/>
      <c r="L14" s="194"/>
      <c r="M14" s="194"/>
      <c r="N14" s="195"/>
      <c r="O14" s="70"/>
      <c r="P14" s="76">
        <f>IF(ISNUMBER(B14),IF(WEEKDAY(B14,1)=1,1,0),0)</f>
        <v>0</v>
      </c>
      <c r="Q14" s="76">
        <f aca="true" t="shared" si="0" ref="Q14:Q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R14" s="76">
        <f aca="true" t="shared" si="1" ref="R14:R44">IF(ISNUMBER(B14),IF(OR(B14=Weihnachtstag_1_1,B14=Weihnachtstag_2_1,B14=Tag_der_Arbeit_1),1,0),0)</f>
        <v>0</v>
      </c>
      <c r="S14" s="76">
        <f aca="true" t="shared" si="2" ref="S14:S44">IF(ISNUMBER(B14),IF(B14=Heiligabend_1,1,0),0)</f>
        <v>0</v>
      </c>
      <c r="T14" s="76">
        <f aca="true" t="shared" si="3" ref="T14:T44">IF(ISNUMBER(B14),IF(B14=Sylvester_1,1,0),0)</f>
        <v>0</v>
      </c>
      <c r="U14" s="76">
        <f>IF(ISNUMBER(B14),IF(WEEKDAY(B14+1,1)=1,1,0),0)</f>
        <v>0</v>
      </c>
      <c r="V14" s="76">
        <f aca="true" t="shared" si="4" ref="V14:V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4">IF(ISNUMBER(B14),IF(OR(B14+1=Weihnachtstag_1_1,B14+1=Weihnachtstag_2_1,B14+1=Tag_der_Arbeit_1),1,0),0)</f>
        <v>0</v>
      </c>
      <c r="X14" s="22"/>
      <c r="Y14" s="211"/>
      <c r="Z14" s="212"/>
      <c r="AA14" s="181"/>
      <c r="AB14" s="181"/>
      <c r="AC14" s="181"/>
      <c r="AD14" s="31" t="s">
        <v>0</v>
      </c>
      <c r="AE14" s="32">
        <f>DATE(AE12,1,1)</f>
        <v>42370</v>
      </c>
      <c r="AF14" s="33">
        <v>125</v>
      </c>
    </row>
    <row r="15" spans="2:32" ht="21" customHeight="1">
      <c r="B15" s="17">
        <f>IF(B14&lt;&gt;"",IF(MONTH(Beginndatum_1)=MONTH(B14+1),B14+1,""),"")</f>
        <v>42431</v>
      </c>
      <c r="C15" s="21"/>
      <c r="D15" s="21"/>
      <c r="E15" s="21"/>
      <c r="F15" s="77"/>
      <c r="G15" s="121"/>
      <c r="H15" s="64"/>
      <c r="I15" s="148">
        <f aca="true" t="shared" si="6" ref="I15:I44">IF(B15&lt;&gt;"",D15+IF(D15&lt;C15,1,0)-C15+F15+IF(F15&lt;E15,1,0)-E15-G15,"")</f>
        <v>0</v>
      </c>
      <c r="J15" s="196"/>
      <c r="K15" s="197"/>
      <c r="L15" s="197"/>
      <c r="M15" s="197"/>
      <c r="N15" s="198"/>
      <c r="O15" s="71"/>
      <c r="P15" s="76">
        <f aca="true" t="shared" si="7" ref="P15:P44">IF(ISNUMBER(B15),IF(WEEKDAY(B15,1)=1,1,0),0)</f>
        <v>0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4">IF(ISNUMBER(B15),IF(WEEKDAY(B15+1,1)=1,1,0),0)</f>
        <v>0</v>
      </c>
      <c r="V15" s="76">
        <f t="shared" si="4"/>
        <v>0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181"/>
      <c r="AB15" s="181"/>
      <c r="AC15" s="181"/>
      <c r="AD15" s="34" t="s">
        <v>1</v>
      </c>
      <c r="AE15" s="35">
        <f>Ostersonntag_1-2</f>
        <v>42454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42432</v>
      </c>
      <c r="C16" s="21"/>
      <c r="D16" s="21"/>
      <c r="E16" s="21"/>
      <c r="F16" s="77"/>
      <c r="G16" s="121"/>
      <c r="H16" s="64"/>
      <c r="I16" s="148">
        <f t="shared" si="6"/>
        <v>0</v>
      </c>
      <c r="J16" s="196"/>
      <c r="K16" s="197"/>
      <c r="L16" s="197"/>
      <c r="M16" s="197"/>
      <c r="N16" s="198"/>
      <c r="O16" s="71"/>
      <c r="P16" s="76">
        <f t="shared" si="7"/>
        <v>0</v>
      </c>
      <c r="Q16" s="76">
        <f t="shared" si="0"/>
        <v>0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0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181"/>
      <c r="AB16" s="181"/>
      <c r="AC16" s="181"/>
      <c r="AD16" s="34" t="s">
        <v>3</v>
      </c>
      <c r="AE16" s="35">
        <f>Ostersonntag_1+1</f>
        <v>42457</v>
      </c>
      <c r="AF16" s="36">
        <v>125</v>
      </c>
    </row>
    <row r="17" spans="2:32" ht="21" customHeight="1">
      <c r="B17" s="18">
        <f t="shared" si="9"/>
        <v>42433</v>
      </c>
      <c r="C17" s="21"/>
      <c r="D17" s="21"/>
      <c r="E17" s="21"/>
      <c r="F17" s="77"/>
      <c r="G17" s="121"/>
      <c r="H17" s="64"/>
      <c r="I17" s="148">
        <f t="shared" si="6"/>
        <v>0</v>
      </c>
      <c r="J17" s="196"/>
      <c r="K17" s="197"/>
      <c r="L17" s="197"/>
      <c r="M17" s="197"/>
      <c r="N17" s="198"/>
      <c r="O17" s="71"/>
      <c r="P17" s="76">
        <f t="shared" si="7"/>
        <v>0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0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181"/>
      <c r="AB17" s="181"/>
      <c r="AC17" s="181"/>
      <c r="AD17" s="34" t="s">
        <v>6</v>
      </c>
      <c r="AE17" s="35">
        <f>DATE(AE12,5,1)</f>
        <v>42491</v>
      </c>
      <c r="AF17" s="36">
        <v>150</v>
      </c>
    </row>
    <row r="18" spans="2:32" ht="21" customHeight="1">
      <c r="B18" s="18">
        <f t="shared" si="9"/>
        <v>42434</v>
      </c>
      <c r="C18" s="21"/>
      <c r="D18" s="21"/>
      <c r="E18" s="21"/>
      <c r="F18" s="77"/>
      <c r="G18" s="121"/>
      <c r="H18" s="64"/>
      <c r="I18" s="148">
        <f t="shared" si="6"/>
        <v>0</v>
      </c>
      <c r="J18" s="196"/>
      <c r="K18" s="197"/>
      <c r="L18" s="197"/>
      <c r="M18" s="197"/>
      <c r="N18" s="198"/>
      <c r="O18" s="71"/>
      <c r="P18" s="76">
        <f t="shared" si="7"/>
        <v>0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1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181"/>
      <c r="AB18" s="181"/>
      <c r="AC18" s="181"/>
      <c r="AD18" s="34" t="s">
        <v>7</v>
      </c>
      <c r="AE18" s="35">
        <f>Ostersonntag_1+39</f>
        <v>42495</v>
      </c>
      <c r="AF18" s="36">
        <v>125</v>
      </c>
    </row>
    <row r="19" spans="2:32" ht="21" customHeight="1">
      <c r="B19" s="18">
        <f t="shared" si="9"/>
        <v>42435</v>
      </c>
      <c r="C19" s="21"/>
      <c r="D19" s="21"/>
      <c r="E19" s="21"/>
      <c r="F19" s="77"/>
      <c r="G19" s="121"/>
      <c r="H19" s="64"/>
      <c r="I19" s="148">
        <f t="shared" si="6"/>
        <v>0</v>
      </c>
      <c r="J19" s="196"/>
      <c r="K19" s="197"/>
      <c r="L19" s="197"/>
      <c r="M19" s="197"/>
      <c r="N19" s="198"/>
      <c r="O19" s="71"/>
      <c r="P19" s="76">
        <f t="shared" si="7"/>
        <v>1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0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181"/>
      <c r="AB19" s="181"/>
      <c r="AC19" s="181"/>
      <c r="AD19" s="34" t="s">
        <v>8</v>
      </c>
      <c r="AE19" s="35">
        <f>Ostersonntag_1+50</f>
        <v>42506</v>
      </c>
      <c r="AF19" s="36">
        <v>125</v>
      </c>
    </row>
    <row r="20" spans="2:32" ht="21" customHeight="1">
      <c r="B20" s="18">
        <f t="shared" si="9"/>
        <v>42436</v>
      </c>
      <c r="C20" s="21"/>
      <c r="D20" s="21"/>
      <c r="E20" s="21"/>
      <c r="F20" s="77"/>
      <c r="G20" s="121"/>
      <c r="H20" s="64"/>
      <c r="I20" s="148">
        <f t="shared" si="6"/>
        <v>0</v>
      </c>
      <c r="J20" s="196"/>
      <c r="K20" s="197"/>
      <c r="L20" s="197"/>
      <c r="M20" s="197"/>
      <c r="N20" s="198"/>
      <c r="O20" s="71"/>
      <c r="P20" s="76">
        <f t="shared" si="7"/>
        <v>0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0</v>
      </c>
      <c r="V20" s="76">
        <f t="shared" si="4"/>
        <v>0</v>
      </c>
      <c r="W20" s="76">
        <f t="shared" si="5"/>
        <v>0</v>
      </c>
      <c r="X20" s="9"/>
      <c r="Y20" s="23"/>
      <c r="Z20" s="114"/>
      <c r="AA20" s="181"/>
      <c r="AB20" s="181"/>
      <c r="AC20" s="181"/>
      <c r="AD20" s="34" t="s">
        <v>9</v>
      </c>
      <c r="AE20" s="35">
        <f>DATE(AE12,10,3)</f>
        <v>42646</v>
      </c>
      <c r="AF20" s="36">
        <v>125</v>
      </c>
    </row>
    <row r="21" spans="2:32" ht="21" customHeight="1">
      <c r="B21" s="18">
        <f t="shared" si="9"/>
        <v>42437</v>
      </c>
      <c r="C21" s="21"/>
      <c r="D21" s="21"/>
      <c r="E21" s="21"/>
      <c r="F21" s="77"/>
      <c r="G21" s="121"/>
      <c r="H21" s="64"/>
      <c r="I21" s="148">
        <f t="shared" si="6"/>
        <v>0</v>
      </c>
      <c r="J21" s="196"/>
      <c r="K21" s="197"/>
      <c r="L21" s="197"/>
      <c r="M21" s="197"/>
      <c r="N21" s="198"/>
      <c r="O21" s="71"/>
      <c r="P21" s="76">
        <f t="shared" si="7"/>
        <v>0</v>
      </c>
      <c r="Q21" s="76">
        <f t="shared" si="0"/>
        <v>0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0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181"/>
      <c r="AB21" s="181"/>
      <c r="AC21" s="181"/>
      <c r="AD21" s="37" t="s">
        <v>22</v>
      </c>
      <c r="AE21" s="43">
        <f>DATE(AE12,12,24)</f>
        <v>42728</v>
      </c>
      <c r="AF21" s="36">
        <v>150</v>
      </c>
    </row>
    <row r="22" spans="2:32" ht="21" customHeight="1">
      <c r="B22" s="18">
        <f t="shared" si="9"/>
        <v>42438</v>
      </c>
      <c r="C22" s="21"/>
      <c r="D22" s="21"/>
      <c r="E22" s="21"/>
      <c r="F22" s="77"/>
      <c r="G22" s="121"/>
      <c r="H22" s="64"/>
      <c r="I22" s="148">
        <f t="shared" si="6"/>
        <v>0</v>
      </c>
      <c r="J22" s="196"/>
      <c r="K22" s="197"/>
      <c r="L22" s="197"/>
      <c r="M22" s="197"/>
      <c r="N22" s="198"/>
      <c r="O22" s="71"/>
      <c r="P22" s="76">
        <f t="shared" si="7"/>
        <v>0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0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181"/>
      <c r="AB22" s="181"/>
      <c r="AC22" s="181"/>
      <c r="AD22" s="34" t="s">
        <v>10</v>
      </c>
      <c r="AE22" s="35">
        <f>DATE(AE12,12,25)</f>
        <v>42729</v>
      </c>
      <c r="AF22" s="36">
        <v>150</v>
      </c>
    </row>
    <row r="23" spans="2:32" ht="21" customHeight="1">
      <c r="B23" s="18">
        <f t="shared" si="9"/>
        <v>42439</v>
      </c>
      <c r="C23" s="21"/>
      <c r="D23" s="21"/>
      <c r="E23" s="21"/>
      <c r="F23" s="77"/>
      <c r="G23" s="121"/>
      <c r="H23" s="64"/>
      <c r="I23" s="148">
        <f t="shared" si="6"/>
        <v>0</v>
      </c>
      <c r="J23" s="196"/>
      <c r="K23" s="197"/>
      <c r="L23" s="197"/>
      <c r="M23" s="197"/>
      <c r="N23" s="198"/>
      <c r="O23" s="71"/>
      <c r="P23" s="76">
        <f t="shared" si="7"/>
        <v>0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0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181"/>
      <c r="AB23" s="181"/>
      <c r="AC23" s="181"/>
      <c r="AD23" s="34" t="s">
        <v>11</v>
      </c>
      <c r="AE23" s="35">
        <f>DATE(AE12,12,26)</f>
        <v>42730</v>
      </c>
      <c r="AF23" s="36">
        <v>150</v>
      </c>
    </row>
    <row r="24" spans="2:32" ht="21" customHeight="1">
      <c r="B24" s="18">
        <f t="shared" si="9"/>
        <v>42440</v>
      </c>
      <c r="C24" s="21"/>
      <c r="D24" s="21"/>
      <c r="E24" s="21"/>
      <c r="F24" s="77"/>
      <c r="G24" s="121"/>
      <c r="H24" s="64"/>
      <c r="I24" s="148">
        <f t="shared" si="6"/>
        <v>0</v>
      </c>
      <c r="J24" s="196"/>
      <c r="K24" s="197"/>
      <c r="L24" s="197"/>
      <c r="M24" s="197"/>
      <c r="N24" s="198"/>
      <c r="O24" s="71"/>
      <c r="P24" s="76">
        <f t="shared" si="7"/>
        <v>0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0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181"/>
      <c r="AB24" s="181"/>
      <c r="AC24" s="181"/>
      <c r="AD24" s="40" t="s">
        <v>23</v>
      </c>
      <c r="AE24" s="61">
        <f>DATE(AE12,12,31)</f>
        <v>42735</v>
      </c>
      <c r="AF24" s="50">
        <v>125</v>
      </c>
    </row>
    <row r="25" spans="2:29" ht="21" customHeight="1">
      <c r="B25" s="18">
        <f t="shared" si="9"/>
        <v>42441</v>
      </c>
      <c r="C25" s="21"/>
      <c r="D25" s="21"/>
      <c r="E25" s="21"/>
      <c r="F25" s="77"/>
      <c r="G25" s="121"/>
      <c r="H25" s="64"/>
      <c r="I25" s="148">
        <f t="shared" si="6"/>
        <v>0</v>
      </c>
      <c r="J25" s="196"/>
      <c r="K25" s="197"/>
      <c r="L25" s="197"/>
      <c r="M25" s="197"/>
      <c r="N25" s="198"/>
      <c r="O25" s="71"/>
      <c r="P25" s="76">
        <f t="shared" si="7"/>
        <v>0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1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181"/>
      <c r="AB25" s="181"/>
      <c r="AC25" s="181"/>
    </row>
    <row r="26" spans="2:32" ht="21" customHeight="1">
      <c r="B26" s="18">
        <f t="shared" si="9"/>
        <v>42442</v>
      </c>
      <c r="C26" s="21"/>
      <c r="D26" s="21"/>
      <c r="E26" s="21"/>
      <c r="F26" s="77"/>
      <c r="G26" s="121"/>
      <c r="H26" s="64"/>
      <c r="I26" s="148">
        <f t="shared" si="6"/>
        <v>0</v>
      </c>
      <c r="J26" s="196"/>
      <c r="K26" s="197"/>
      <c r="L26" s="197"/>
      <c r="M26" s="197"/>
      <c r="N26" s="198"/>
      <c r="O26" s="71"/>
      <c r="P26" s="76">
        <f t="shared" si="7"/>
        <v>1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0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181"/>
      <c r="AB26" s="181"/>
      <c r="AC26" s="181"/>
      <c r="AD26" s="80" t="s">
        <v>31</v>
      </c>
      <c r="AE26" s="81">
        <f>YEAR(Beginndatum_1)</f>
        <v>2016</v>
      </c>
      <c r="AF26" s="82" t="s">
        <v>26</v>
      </c>
    </row>
    <row r="27" spans="2:34" ht="21" customHeight="1">
      <c r="B27" s="18">
        <f t="shared" si="9"/>
        <v>42443</v>
      </c>
      <c r="C27" s="21"/>
      <c r="D27" s="21"/>
      <c r="E27" s="21"/>
      <c r="F27" s="77"/>
      <c r="G27" s="121"/>
      <c r="H27" s="64"/>
      <c r="I27" s="148">
        <f t="shared" si="6"/>
        <v>0</v>
      </c>
      <c r="J27" s="196"/>
      <c r="K27" s="197"/>
      <c r="L27" s="197"/>
      <c r="M27" s="197"/>
      <c r="N27" s="198"/>
      <c r="O27" s="71"/>
      <c r="P27" s="76">
        <f t="shared" si="7"/>
        <v>0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0</v>
      </c>
      <c r="V27" s="76">
        <f t="shared" si="4"/>
        <v>0</v>
      </c>
      <c r="W27" s="76">
        <f t="shared" si="5"/>
        <v>0</v>
      </c>
      <c r="X27" s="9"/>
      <c r="Y27" s="24"/>
      <c r="Z27" s="25"/>
      <c r="AA27" s="181"/>
      <c r="AB27" s="181"/>
      <c r="AC27" s="181"/>
      <c r="AD27" s="205" t="s">
        <v>37</v>
      </c>
      <c r="AE27" s="206"/>
      <c r="AF27" s="207"/>
      <c r="AH27" s="2" t="s">
        <v>36</v>
      </c>
    </row>
    <row r="28" spans="2:32" ht="21" customHeight="1">
      <c r="B28" s="18">
        <f t="shared" si="9"/>
        <v>42444</v>
      </c>
      <c r="C28" s="21"/>
      <c r="D28" s="21"/>
      <c r="E28" s="21"/>
      <c r="F28" s="77"/>
      <c r="G28" s="121"/>
      <c r="H28" s="64"/>
      <c r="I28" s="148">
        <f t="shared" si="6"/>
        <v>0</v>
      </c>
      <c r="J28" s="196"/>
      <c r="K28" s="197"/>
      <c r="L28" s="197"/>
      <c r="M28" s="197"/>
      <c r="N28" s="198"/>
      <c r="O28" s="71"/>
      <c r="P28" s="76">
        <f t="shared" si="7"/>
        <v>0</v>
      </c>
      <c r="Q28" s="76">
        <f t="shared" si="0"/>
        <v>0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0</v>
      </c>
      <c r="V28" s="76">
        <f t="shared" si="4"/>
        <v>0</v>
      </c>
      <c r="W28" s="76">
        <f t="shared" si="5"/>
        <v>0</v>
      </c>
      <c r="X28" s="9"/>
      <c r="Y28" s="24"/>
      <c r="Z28" s="25"/>
      <c r="AA28" s="181"/>
      <c r="AB28" s="181"/>
      <c r="AC28" s="181"/>
      <c r="AD28" s="208"/>
      <c r="AE28" s="209"/>
      <c r="AF28" s="210"/>
    </row>
    <row r="29" spans="2:32" ht="21" customHeight="1">
      <c r="B29" s="18">
        <f t="shared" si="9"/>
        <v>42445</v>
      </c>
      <c r="C29" s="21"/>
      <c r="D29" s="21"/>
      <c r="E29" s="21"/>
      <c r="F29" s="77"/>
      <c r="G29" s="121"/>
      <c r="H29" s="64"/>
      <c r="I29" s="148">
        <f t="shared" si="6"/>
        <v>0</v>
      </c>
      <c r="J29" s="196"/>
      <c r="K29" s="197"/>
      <c r="L29" s="197"/>
      <c r="M29" s="197"/>
      <c r="N29" s="198"/>
      <c r="O29" s="71"/>
      <c r="P29" s="76">
        <f t="shared" si="7"/>
        <v>0</v>
      </c>
      <c r="Q29" s="76">
        <f t="shared" si="0"/>
        <v>0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0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181"/>
      <c r="AB29" s="181"/>
      <c r="AC29" s="181"/>
      <c r="AD29" s="199" t="s">
        <v>38</v>
      </c>
      <c r="AE29" s="200"/>
      <c r="AF29" s="201"/>
    </row>
    <row r="30" spans="2:32" ht="21" customHeight="1">
      <c r="B30" s="18">
        <f t="shared" si="9"/>
        <v>42446</v>
      </c>
      <c r="C30" s="21"/>
      <c r="D30" s="21"/>
      <c r="E30" s="21"/>
      <c r="F30" s="77"/>
      <c r="G30" s="121"/>
      <c r="H30" s="64"/>
      <c r="I30" s="148">
        <f t="shared" si="6"/>
        <v>0</v>
      </c>
      <c r="J30" s="196"/>
      <c r="K30" s="197"/>
      <c r="L30" s="197"/>
      <c r="M30" s="197"/>
      <c r="N30" s="198"/>
      <c r="O30" s="71"/>
      <c r="P30" s="76">
        <f t="shared" si="7"/>
        <v>0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0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181"/>
      <c r="AB30" s="181"/>
      <c r="AC30" s="181"/>
      <c r="AD30" s="202"/>
      <c r="AE30" s="203"/>
      <c r="AF30" s="204"/>
    </row>
    <row r="31" spans="2:32" ht="21" customHeight="1">
      <c r="B31" s="18">
        <f t="shared" si="9"/>
        <v>42447</v>
      </c>
      <c r="C31" s="21"/>
      <c r="D31" s="21"/>
      <c r="E31" s="21"/>
      <c r="F31" s="77"/>
      <c r="G31" s="121"/>
      <c r="H31" s="64"/>
      <c r="I31" s="148">
        <f t="shared" si="6"/>
        <v>0</v>
      </c>
      <c r="J31" s="196"/>
      <c r="K31" s="197"/>
      <c r="L31" s="197"/>
      <c r="M31" s="197"/>
      <c r="N31" s="198"/>
      <c r="O31" s="71"/>
      <c r="P31" s="76">
        <f t="shared" si="7"/>
        <v>0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0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181"/>
      <c r="AB31" s="181"/>
      <c r="AC31" s="181"/>
      <c r="AD31" s="38" t="s">
        <v>27</v>
      </c>
      <c r="AE31" s="42">
        <f>IF([0]!HL_3_Koenige_1=""," ",[0]!HL_3_Koenige_1)</f>
        <v>42375</v>
      </c>
      <c r="AF31" s="33">
        <v>125</v>
      </c>
    </row>
    <row r="32" spans="2:32" ht="21" customHeight="1">
      <c r="B32" s="18">
        <f t="shared" si="9"/>
        <v>42448</v>
      </c>
      <c r="C32" s="21"/>
      <c r="D32" s="21"/>
      <c r="E32" s="21"/>
      <c r="F32" s="77"/>
      <c r="G32" s="121"/>
      <c r="H32" s="64"/>
      <c r="I32" s="148">
        <f t="shared" si="6"/>
        <v>0</v>
      </c>
      <c r="J32" s="196"/>
      <c r="K32" s="197"/>
      <c r="L32" s="197"/>
      <c r="M32" s="197"/>
      <c r="N32" s="198"/>
      <c r="O32" s="71"/>
      <c r="P32" s="76">
        <f t="shared" si="7"/>
        <v>0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1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181"/>
      <c r="AB32" s="181"/>
      <c r="AC32" s="181"/>
      <c r="AD32" s="37" t="s">
        <v>28</v>
      </c>
      <c r="AE32" s="43">
        <f>IF([0]!Fronleichnam_1=""," ",[0]!Fronleichnam_1)</f>
        <v>42516</v>
      </c>
      <c r="AF32" s="36">
        <v>125</v>
      </c>
    </row>
    <row r="33" spans="2:32" ht="21" customHeight="1">
      <c r="B33" s="18">
        <f t="shared" si="9"/>
        <v>42449</v>
      </c>
      <c r="C33" s="21"/>
      <c r="D33" s="21"/>
      <c r="E33" s="21"/>
      <c r="F33" s="77"/>
      <c r="G33" s="121"/>
      <c r="H33" s="64"/>
      <c r="I33" s="148">
        <f t="shared" si="6"/>
        <v>0</v>
      </c>
      <c r="J33" s="196"/>
      <c r="K33" s="197"/>
      <c r="L33" s="197"/>
      <c r="M33" s="197"/>
      <c r="N33" s="198"/>
      <c r="O33" s="71"/>
      <c r="P33" s="76">
        <f t="shared" si="7"/>
        <v>1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0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181"/>
      <c r="AB33" s="181"/>
      <c r="AC33" s="181"/>
      <c r="AD33" s="37" t="s">
        <v>34</v>
      </c>
      <c r="AE33" s="43">
        <f>IF([0]!Friedensfest_1=""," ",[0]!Friedensfest_1)</f>
        <v>42590</v>
      </c>
      <c r="AF33" s="36">
        <v>125</v>
      </c>
    </row>
    <row r="34" spans="2:32" ht="21" customHeight="1">
      <c r="B34" s="18">
        <f t="shared" si="9"/>
        <v>42450</v>
      </c>
      <c r="C34" s="21"/>
      <c r="D34" s="21"/>
      <c r="E34" s="21"/>
      <c r="F34" s="77"/>
      <c r="G34" s="121"/>
      <c r="H34" s="64"/>
      <c r="I34" s="148">
        <f t="shared" si="6"/>
        <v>0</v>
      </c>
      <c r="J34" s="196"/>
      <c r="K34" s="197"/>
      <c r="L34" s="197"/>
      <c r="M34" s="197"/>
      <c r="N34" s="198"/>
      <c r="O34" s="71"/>
      <c r="P34" s="76">
        <f t="shared" si="7"/>
        <v>0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0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181"/>
      <c r="AB34" s="181"/>
      <c r="AC34" s="181"/>
      <c r="AD34" s="37" t="s">
        <v>29</v>
      </c>
      <c r="AE34" s="43">
        <f>IF([0]!Maria_Himmelfahrt_1=""," ",[0]!Maria_Himmelfahrt_1)</f>
        <v>42597</v>
      </c>
      <c r="AF34" s="36">
        <v>125</v>
      </c>
    </row>
    <row r="35" spans="2:32" ht="21" customHeight="1">
      <c r="B35" s="18">
        <f t="shared" si="9"/>
        <v>42451</v>
      </c>
      <c r="C35" s="21"/>
      <c r="D35" s="21"/>
      <c r="E35" s="21"/>
      <c r="F35" s="77"/>
      <c r="G35" s="121"/>
      <c r="H35" s="64"/>
      <c r="I35" s="148">
        <f t="shared" si="6"/>
        <v>0</v>
      </c>
      <c r="J35" s="196"/>
      <c r="K35" s="197"/>
      <c r="L35" s="197"/>
      <c r="M35" s="197"/>
      <c r="N35" s="198"/>
      <c r="O35" s="71"/>
      <c r="P35" s="76">
        <f t="shared" si="7"/>
        <v>0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0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181"/>
      <c r="AB35" s="181"/>
      <c r="AC35" s="181"/>
      <c r="AD35" s="37" t="s">
        <v>33</v>
      </c>
      <c r="AE35" s="44">
        <f>IF([0]!Refomationstag_1=""," ",[0]!Refomationstag_1)</f>
        <v>42674</v>
      </c>
      <c r="AF35" s="39">
        <v>125</v>
      </c>
    </row>
    <row r="36" spans="2:32" ht="21" customHeight="1">
      <c r="B36" s="18">
        <f t="shared" si="9"/>
        <v>42452</v>
      </c>
      <c r="C36" s="21"/>
      <c r="D36" s="21"/>
      <c r="E36" s="21"/>
      <c r="F36" s="77"/>
      <c r="G36" s="121"/>
      <c r="H36" s="64"/>
      <c r="I36" s="148">
        <f t="shared" si="6"/>
        <v>0</v>
      </c>
      <c r="J36" s="196"/>
      <c r="K36" s="197"/>
      <c r="L36" s="197"/>
      <c r="M36" s="197"/>
      <c r="N36" s="198"/>
      <c r="O36" s="71"/>
      <c r="P36" s="76">
        <f t="shared" si="7"/>
        <v>0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0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181"/>
      <c r="AB36" s="181"/>
      <c r="AC36" s="181"/>
      <c r="AD36" s="37" t="s">
        <v>30</v>
      </c>
      <c r="AE36" s="43">
        <f>IF([0]!Allerheiligen_1=""," ",[0]!Allerheiligen_1)</f>
        <v>42675</v>
      </c>
      <c r="AF36" s="36">
        <v>125</v>
      </c>
    </row>
    <row r="37" spans="2:32" ht="21" customHeight="1">
      <c r="B37" s="18">
        <f t="shared" si="9"/>
        <v>42453</v>
      </c>
      <c r="C37" s="21"/>
      <c r="D37" s="21"/>
      <c r="E37" s="21"/>
      <c r="F37" s="77"/>
      <c r="G37" s="121"/>
      <c r="H37" s="64"/>
      <c r="I37" s="148">
        <f t="shared" si="6"/>
        <v>0</v>
      </c>
      <c r="J37" s="196"/>
      <c r="K37" s="197"/>
      <c r="L37" s="197"/>
      <c r="M37" s="197"/>
      <c r="N37" s="198"/>
      <c r="O37" s="71"/>
      <c r="P37" s="76">
        <f t="shared" si="7"/>
        <v>0</v>
      </c>
      <c r="Q37" s="76">
        <f t="shared" si="0"/>
        <v>0</v>
      </c>
      <c r="R37" s="76">
        <f t="shared" si="1"/>
        <v>0</v>
      </c>
      <c r="S37" s="76">
        <f t="shared" si="2"/>
        <v>0</v>
      </c>
      <c r="T37" s="76">
        <f t="shared" si="3"/>
        <v>0</v>
      </c>
      <c r="U37" s="76">
        <f t="shared" si="8"/>
        <v>0</v>
      </c>
      <c r="V37" s="76">
        <f t="shared" si="4"/>
        <v>1</v>
      </c>
      <c r="W37" s="76">
        <f t="shared" si="5"/>
        <v>0</v>
      </c>
      <c r="X37" s="9"/>
      <c r="Y37" s="29"/>
      <c r="Z37" s="30"/>
      <c r="AA37" s="181"/>
      <c r="AB37" s="181"/>
      <c r="AC37" s="181"/>
      <c r="AD37" s="40" t="s">
        <v>35</v>
      </c>
      <c r="AE37" s="45">
        <f>IF([0]!Buss_Bettag_1=""," ",[0]!Buss_Bettag_1)</f>
        <v>42690</v>
      </c>
      <c r="AF37" s="41">
        <v>125</v>
      </c>
    </row>
    <row r="38" spans="2:33" ht="21" customHeight="1">
      <c r="B38" s="18">
        <f t="shared" si="9"/>
        <v>42454</v>
      </c>
      <c r="C38" s="21"/>
      <c r="D38" s="21"/>
      <c r="E38" s="21"/>
      <c r="F38" s="77"/>
      <c r="G38" s="121"/>
      <c r="H38" s="64"/>
      <c r="I38" s="148">
        <f t="shared" si="6"/>
        <v>0</v>
      </c>
      <c r="J38" s="196"/>
      <c r="K38" s="197"/>
      <c r="L38" s="197"/>
      <c r="M38" s="197"/>
      <c r="N38" s="198"/>
      <c r="O38" s="71"/>
      <c r="P38" s="76">
        <f t="shared" si="7"/>
        <v>0</v>
      </c>
      <c r="Q38" s="76">
        <f t="shared" si="0"/>
        <v>1</v>
      </c>
      <c r="R38" s="76">
        <f t="shared" si="1"/>
        <v>0</v>
      </c>
      <c r="S38" s="76">
        <f t="shared" si="2"/>
        <v>0</v>
      </c>
      <c r="T38" s="76">
        <f t="shared" si="3"/>
        <v>0</v>
      </c>
      <c r="U38" s="76">
        <f t="shared" si="8"/>
        <v>0</v>
      </c>
      <c r="V38" s="76">
        <f t="shared" si="4"/>
        <v>0</v>
      </c>
      <c r="W38" s="76">
        <f t="shared" si="5"/>
        <v>0</v>
      </c>
      <c r="X38" s="9"/>
      <c r="Y38" s="29"/>
      <c r="Z38" s="25"/>
      <c r="AA38" s="181"/>
      <c r="AB38" s="181"/>
      <c r="AC38" s="181"/>
      <c r="AD38" s="51" t="s">
        <v>2</v>
      </c>
      <c r="AE38" s="52">
        <f>IF([0]!Ostersonntag_1=""," ",[0]!Ostersonntag_1)</f>
        <v>42456</v>
      </c>
      <c r="AF38" s="53">
        <v>125</v>
      </c>
      <c r="AG38" s="56"/>
    </row>
    <row r="39" spans="2:32" ht="21" customHeight="1">
      <c r="B39" s="18">
        <f t="shared" si="9"/>
        <v>42455</v>
      </c>
      <c r="C39" s="21"/>
      <c r="D39" s="21"/>
      <c r="E39" s="21"/>
      <c r="F39" s="77"/>
      <c r="G39" s="121"/>
      <c r="H39" s="64"/>
      <c r="I39" s="148">
        <f t="shared" si="6"/>
        <v>0</v>
      </c>
      <c r="J39" s="196"/>
      <c r="K39" s="197"/>
      <c r="L39" s="197"/>
      <c r="M39" s="197"/>
      <c r="N39" s="198"/>
      <c r="O39" s="71"/>
      <c r="P39" s="76">
        <f t="shared" si="7"/>
        <v>0</v>
      </c>
      <c r="Q39" s="76">
        <f t="shared" si="0"/>
        <v>0</v>
      </c>
      <c r="R39" s="76">
        <f t="shared" si="1"/>
        <v>0</v>
      </c>
      <c r="S39" s="76">
        <f t="shared" si="2"/>
        <v>0</v>
      </c>
      <c r="T39" s="76">
        <f t="shared" si="3"/>
        <v>0</v>
      </c>
      <c r="U39" s="76">
        <f t="shared" si="8"/>
        <v>1</v>
      </c>
      <c r="V39" s="76">
        <f t="shared" si="4"/>
        <v>1</v>
      </c>
      <c r="W39" s="76">
        <f t="shared" si="5"/>
        <v>0</v>
      </c>
      <c r="X39" s="9"/>
      <c r="Y39" s="24"/>
      <c r="Z39" s="25"/>
      <c r="AA39" s="181"/>
      <c r="AB39" s="181"/>
      <c r="AC39" s="181"/>
      <c r="AD39" s="54" t="s">
        <v>39</v>
      </c>
      <c r="AE39" s="55">
        <f>IF([0]!Pfingstsonntag_1=""," ",[0]!Pfingstsonntag_1)</f>
        <v>42505</v>
      </c>
      <c r="AF39" s="53">
        <v>125</v>
      </c>
    </row>
    <row r="40" spans="2:32" ht="21" customHeight="1">
      <c r="B40" s="18">
        <f t="shared" si="9"/>
        <v>42456</v>
      </c>
      <c r="C40" s="21"/>
      <c r="D40" s="21"/>
      <c r="E40" s="21"/>
      <c r="F40" s="77"/>
      <c r="G40" s="121"/>
      <c r="H40" s="64"/>
      <c r="I40" s="148">
        <f t="shared" si="6"/>
        <v>0</v>
      </c>
      <c r="J40" s="196"/>
      <c r="K40" s="197"/>
      <c r="L40" s="197"/>
      <c r="M40" s="197"/>
      <c r="N40" s="198"/>
      <c r="O40" s="71"/>
      <c r="P40" s="76">
        <f t="shared" si="7"/>
        <v>1</v>
      </c>
      <c r="Q40" s="76">
        <f t="shared" si="0"/>
        <v>1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0</v>
      </c>
      <c r="V40" s="76">
        <f t="shared" si="4"/>
        <v>1</v>
      </c>
      <c r="W40" s="76">
        <f t="shared" si="5"/>
        <v>0</v>
      </c>
      <c r="X40" s="9"/>
      <c r="Y40" s="24"/>
      <c r="Z40" s="25"/>
      <c r="AA40" s="181"/>
      <c r="AB40" s="181"/>
      <c r="AC40" s="181"/>
      <c r="AD40" s="57"/>
      <c r="AE40" s="56"/>
      <c r="AF40" s="56"/>
    </row>
    <row r="41" spans="2:32" ht="21" customHeight="1">
      <c r="B41" s="18">
        <f t="shared" si="9"/>
        <v>42457</v>
      </c>
      <c r="C41" s="21"/>
      <c r="D41" s="21"/>
      <c r="E41" s="21"/>
      <c r="F41" s="77"/>
      <c r="G41" s="121"/>
      <c r="H41" s="64"/>
      <c r="I41" s="148">
        <f t="shared" si="6"/>
        <v>0</v>
      </c>
      <c r="J41" s="196"/>
      <c r="K41" s="197"/>
      <c r="L41" s="197"/>
      <c r="M41" s="197"/>
      <c r="N41" s="198"/>
      <c r="O41" s="71"/>
      <c r="P41" s="76">
        <f t="shared" si="7"/>
        <v>0</v>
      </c>
      <c r="Q41" s="76">
        <f t="shared" si="0"/>
        <v>1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0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181"/>
      <c r="AB41" s="181"/>
      <c r="AC41" s="181"/>
      <c r="AD41" s="56"/>
      <c r="AE41" s="56"/>
      <c r="AF41" s="56"/>
    </row>
    <row r="42" spans="2:32" ht="21" customHeight="1">
      <c r="B42" s="18">
        <f t="shared" si="9"/>
        <v>42458</v>
      </c>
      <c r="C42" s="21"/>
      <c r="D42" s="21"/>
      <c r="E42" s="21"/>
      <c r="F42" s="77"/>
      <c r="G42" s="121"/>
      <c r="H42" s="64"/>
      <c r="I42" s="148">
        <f t="shared" si="6"/>
        <v>0</v>
      </c>
      <c r="J42" s="196"/>
      <c r="K42" s="197"/>
      <c r="L42" s="197"/>
      <c r="M42" s="197"/>
      <c r="N42" s="198"/>
      <c r="O42" s="71"/>
      <c r="P42" s="76">
        <f t="shared" si="7"/>
        <v>0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0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181"/>
      <c r="AB42" s="181"/>
      <c r="AC42" s="181"/>
      <c r="AD42" s="56"/>
      <c r="AE42" s="56"/>
      <c r="AF42" s="56"/>
    </row>
    <row r="43" spans="2:32" ht="21" customHeight="1">
      <c r="B43" s="18">
        <f t="shared" si="9"/>
        <v>42459</v>
      </c>
      <c r="C43" s="21"/>
      <c r="D43" s="21"/>
      <c r="E43" s="21"/>
      <c r="F43" s="77"/>
      <c r="G43" s="124"/>
      <c r="H43" s="64"/>
      <c r="I43" s="148">
        <f t="shared" si="6"/>
        <v>0</v>
      </c>
      <c r="J43" s="196"/>
      <c r="K43" s="197"/>
      <c r="L43" s="197"/>
      <c r="M43" s="197"/>
      <c r="N43" s="198"/>
      <c r="O43" s="71"/>
      <c r="P43" s="76">
        <f t="shared" si="7"/>
        <v>0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0</v>
      </c>
      <c r="V43" s="76">
        <f t="shared" si="4"/>
        <v>0</v>
      </c>
      <c r="W43" s="76">
        <f t="shared" si="5"/>
        <v>0</v>
      </c>
      <c r="X43" s="9"/>
      <c r="Y43" s="24"/>
      <c r="Z43" s="25"/>
      <c r="AA43" s="181"/>
      <c r="AB43" s="181"/>
      <c r="AC43" s="181"/>
      <c r="AD43" s="56"/>
      <c r="AE43" s="56"/>
      <c r="AF43" s="56"/>
    </row>
    <row r="44" spans="2:32" ht="21" customHeight="1">
      <c r="B44" s="19">
        <f t="shared" si="9"/>
        <v>42460</v>
      </c>
      <c r="C44" s="67"/>
      <c r="D44" s="67"/>
      <c r="E44" s="67"/>
      <c r="F44" s="78"/>
      <c r="G44" s="126"/>
      <c r="H44" s="65"/>
      <c r="I44" s="149">
        <f t="shared" si="6"/>
        <v>0</v>
      </c>
      <c r="J44" s="240"/>
      <c r="K44" s="241"/>
      <c r="L44" s="241"/>
      <c r="M44" s="241"/>
      <c r="N44" s="242"/>
      <c r="O44" s="71"/>
      <c r="P44" s="76">
        <f t="shared" si="7"/>
        <v>0</v>
      </c>
      <c r="Q44" s="76">
        <f t="shared" si="0"/>
        <v>0</v>
      </c>
      <c r="R44" s="76">
        <f t="shared" si="1"/>
        <v>0</v>
      </c>
      <c r="S44" s="76">
        <f t="shared" si="2"/>
        <v>0</v>
      </c>
      <c r="T44" s="76">
        <f t="shared" si="3"/>
        <v>0</v>
      </c>
      <c r="U44" s="76">
        <f t="shared" si="8"/>
        <v>0</v>
      </c>
      <c r="V44" s="76">
        <f t="shared" si="4"/>
        <v>0</v>
      </c>
      <c r="W44" s="76">
        <f t="shared" si="5"/>
        <v>0</v>
      </c>
      <c r="X44" s="9"/>
      <c r="Y44" s="26"/>
      <c r="Z44" s="27"/>
      <c r="AA44" s="181"/>
      <c r="AB44" s="181"/>
      <c r="AC44" s="181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103"/>
      <c r="G45" s="130"/>
      <c r="H45" s="105"/>
      <c r="I45" s="143">
        <f>SUM(I14:I44)</f>
        <v>0</v>
      </c>
      <c r="J45" s="86"/>
      <c r="K45" s="115"/>
      <c r="L45" s="86"/>
      <c r="M45" s="115"/>
      <c r="N45" s="119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181"/>
      <c r="AB45" s="181"/>
      <c r="AC45" s="181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</row>
    <row r="48" spans="2:29" ht="12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</row>
    <row r="49" spans="2:29" ht="12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</row>
    <row r="50" spans="2:29" ht="12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</row>
    <row r="51" spans="2:29" ht="12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</row>
    <row r="52" spans="2:29" ht="12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</row>
    <row r="53" spans="2:29" ht="12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</row>
    <row r="54" spans="2:29" ht="12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</row>
    <row r="55" spans="2:29" ht="12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</row>
  </sheetData>
  <sheetProtection password="8299" sheet="1"/>
  <mergeCells count="62">
    <mergeCell ref="J38:N38"/>
    <mergeCell ref="J33:N33"/>
    <mergeCell ref="J40:N40"/>
    <mergeCell ref="J41:N41"/>
    <mergeCell ref="J42:N42"/>
    <mergeCell ref="J43:N43"/>
    <mergeCell ref="J44:N44"/>
    <mergeCell ref="J34:N34"/>
    <mergeCell ref="J35:N35"/>
    <mergeCell ref="J36:N36"/>
    <mergeCell ref="J37:N37"/>
    <mergeCell ref="J24:N24"/>
    <mergeCell ref="J25:N25"/>
    <mergeCell ref="J26:N26"/>
    <mergeCell ref="J27:N27"/>
    <mergeCell ref="J39:N39"/>
    <mergeCell ref="J31:N31"/>
    <mergeCell ref="J32:N32"/>
    <mergeCell ref="J18:N18"/>
    <mergeCell ref="J19:N19"/>
    <mergeCell ref="J20:N20"/>
    <mergeCell ref="J21:N21"/>
    <mergeCell ref="J22:N22"/>
    <mergeCell ref="J23:N23"/>
    <mergeCell ref="J28:N28"/>
    <mergeCell ref="J29:N29"/>
    <mergeCell ref="AE12:AE13"/>
    <mergeCell ref="AF12:AF13"/>
    <mergeCell ref="Y14:Z14"/>
    <mergeCell ref="AD27:AF28"/>
    <mergeCell ref="AD29:AF30"/>
    <mergeCell ref="AD12:AD13"/>
    <mergeCell ref="D7:M7"/>
    <mergeCell ref="B8:C8"/>
    <mergeCell ref="D8:M8"/>
    <mergeCell ref="B9:M9"/>
    <mergeCell ref="J30:N30"/>
    <mergeCell ref="B47:AC55"/>
    <mergeCell ref="J14:N14"/>
    <mergeCell ref="J15:N15"/>
    <mergeCell ref="J16:N16"/>
    <mergeCell ref="J17:N17"/>
    <mergeCell ref="L10:M10"/>
    <mergeCell ref="B2:Z3"/>
    <mergeCell ref="J12:N13"/>
    <mergeCell ref="Y5:Z10"/>
    <mergeCell ref="B11:Z11"/>
    <mergeCell ref="B12:B13"/>
    <mergeCell ref="C12:D12"/>
    <mergeCell ref="E12:F12"/>
    <mergeCell ref="Y12:Z13"/>
    <mergeCell ref="B7:C7"/>
    <mergeCell ref="B1:Z1"/>
    <mergeCell ref="AA3:AC45"/>
    <mergeCell ref="B4:Z4"/>
    <mergeCell ref="B5:C5"/>
    <mergeCell ref="D5:M5"/>
    <mergeCell ref="B6:C6"/>
    <mergeCell ref="D6:M6"/>
    <mergeCell ref="B10:C10"/>
    <mergeCell ref="D10:H10"/>
    <mergeCell ref="J10:K10"/>
  </mergeCells>
  <conditionalFormatting sqref="B14:B44">
    <cfRule type="expression" priority="7" dxfId="12" stopIfTrue="1">
      <formula>OR(WEEKDAY(B14)=7,WEEKDAY(B14)=1)</formula>
    </cfRule>
  </conditionalFormatting>
  <conditionalFormatting sqref="C14:C44">
    <cfRule type="expression" priority="8" dxfId="0" stopIfTrue="1">
      <formula>OR(WEEKDAY(B14)=7,WEEKDAY(B14)=1)</formula>
    </cfRule>
  </conditionalFormatting>
  <conditionalFormatting sqref="D14:D44">
    <cfRule type="expression" priority="9" dxfId="0" stopIfTrue="1">
      <formula>OR(WEEKDAY(B14)=7,WEEKDAY(B14)=1)</formula>
    </cfRule>
  </conditionalFormatting>
  <conditionalFormatting sqref="G14:G44">
    <cfRule type="expression" priority="10" dxfId="0" stopIfTrue="1">
      <formula>OR(WEEKDAY(B14)=7,WEEKDAY(B14)=1)</formula>
    </cfRule>
  </conditionalFormatting>
  <conditionalFormatting sqref="J14:J44">
    <cfRule type="expression" priority="11" dxfId="0" stopIfTrue="1">
      <formula>OR(WEEKDAY(B14)=7,WEEKDAY(B14)=1)</formula>
    </cfRule>
  </conditionalFormatting>
  <conditionalFormatting sqref="O14:O44">
    <cfRule type="expression" priority="15" dxfId="0" stopIfTrue="1">
      <formula>OR(WEEKDAY(C14)=7,WEEKDAY(C14)=1)</formula>
    </cfRule>
  </conditionalFormatting>
  <conditionalFormatting sqref="E14:E44">
    <cfRule type="expression" priority="6" dxfId="4" stopIfTrue="1">
      <formula>OR(WEEKDAY(B14)=7,WEEKDAY(B14)=1)</formula>
    </cfRule>
  </conditionalFormatting>
  <conditionalFormatting sqref="F14:F44">
    <cfRule type="expression" priority="5" dxfId="4" stopIfTrue="1">
      <formula>OR(WEEKDAY(B14)=7,WEEKDAY(B14)=1)</formula>
    </cfRule>
  </conditionalFormatting>
  <conditionalFormatting sqref="W14:W44">
    <cfRule type="expression" priority="49" dxfId="0" stopIfTrue="1">
      <formula>OR(WEEKDAY(C14)=7,WEEKDAY(C14)=1)</formula>
    </cfRule>
  </conditionalFormatting>
  <conditionalFormatting sqref="V14:V44">
    <cfRule type="expression" priority="51" dxfId="0" stopIfTrue="1">
      <formula>OR(WEEKDAY(C14)=7,WEEKDAY(C14)=1)</formula>
    </cfRule>
  </conditionalFormatting>
  <conditionalFormatting sqref="U14:U44">
    <cfRule type="expression" priority="53" dxfId="0" stopIfTrue="1">
      <formula>OR(WEEKDAY(C14)=7,WEEKDAY(C14)=1)</formula>
    </cfRule>
  </conditionalFormatting>
  <conditionalFormatting sqref="T14:T44">
    <cfRule type="expression" priority="55" dxfId="0" stopIfTrue="1">
      <formula>OR(WEEKDAY(C14)=7,WEEKDAY(C14)=1)</formula>
    </cfRule>
  </conditionalFormatting>
  <conditionalFormatting sqref="S14:S44">
    <cfRule type="expression" priority="57" dxfId="0" stopIfTrue="1">
      <formula>OR(WEEKDAY(C14)=7,WEEKDAY(C14)=1)</formula>
    </cfRule>
  </conditionalFormatting>
  <conditionalFormatting sqref="R14:R44">
    <cfRule type="expression" priority="59" dxfId="0" stopIfTrue="1">
      <formula>OR(WEEKDAY(C14)=7,WEEKDAY(C14)=1)</formula>
    </cfRule>
  </conditionalFormatting>
  <conditionalFormatting sqref="Q14:Q44">
    <cfRule type="expression" priority="61" dxfId="0" stopIfTrue="1">
      <formula>OR(WEEKDAY(C14)=7,WEEKDAY(C14)=1)</formula>
    </cfRule>
  </conditionalFormatting>
  <conditionalFormatting sqref="P14:P44 P14:W14 Q15:W44">
    <cfRule type="expression" priority="63" dxfId="0" stopIfTrue="1">
      <formula>OR(WEEKDAY(C14)=7,WEEKDAY(C14)=1)</formula>
    </cfRule>
  </conditionalFormatting>
  <conditionalFormatting sqref="H14:I44">
    <cfRule type="expression" priority="65" dxfId="4" stopIfTrue="1">
      <formula>OR(WEEKDAY(C14)=7,WEEKDAY(C14)=1)</formula>
    </cfRule>
  </conditionalFormatting>
  <conditionalFormatting sqref="G14">
    <cfRule type="expression" priority="3" dxfId="0" stopIfTrue="1">
      <formula>OR(WEEKDAY(B14)=7,WEEKDAY(B14)=1)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4.7109375" style="2" hidden="1" customWidth="1"/>
    <col min="16" max="16" width="9.421875" style="2" hidden="1" customWidth="1"/>
    <col min="17" max="17" width="9.8515625" style="2" hidden="1" customWidth="1"/>
    <col min="18" max="18" width="9.00390625" style="2" hidden="1" customWidth="1"/>
    <col min="19" max="19" width="9.421875" style="2" hidden="1" customWidth="1"/>
    <col min="20" max="20" width="8.8515625" style="2" hidden="1" customWidth="1"/>
    <col min="21" max="21" width="8.28125" style="2" hidden="1" customWidth="1"/>
    <col min="22" max="22" width="11.00390625" style="2" hidden="1" customWidth="1"/>
    <col min="23" max="23" width="8.710937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171" t="str">
        <f>IF([0]!actualdate=""," ",[0]!actualdate)</f>
        <v>Letzte Aktualisierung: 21.10.2015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2:32" ht="30" customHeight="1">
      <c r="B2" s="153" t="s">
        <v>48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  <c r="AA2" s="7"/>
      <c r="AB2" s="7"/>
      <c r="AC2" s="7"/>
      <c r="AD2" s="7"/>
      <c r="AE2" s="7"/>
      <c r="AF2" s="7"/>
    </row>
    <row r="3" spans="2:32" ht="16.5" customHeight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  <c r="AA3" s="181"/>
      <c r="AB3" s="181"/>
      <c r="AC3" s="181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181"/>
      <c r="AB4" s="181"/>
      <c r="AC4" s="181"/>
      <c r="AD4" s="5"/>
      <c r="AE4" s="5"/>
      <c r="AF4" s="28"/>
    </row>
    <row r="5" spans="2:29" ht="21.75" customHeight="1">
      <c r="B5" s="216" t="s">
        <v>13</v>
      </c>
      <c r="C5" s="217"/>
      <c r="D5" s="173"/>
      <c r="E5" s="174"/>
      <c r="F5" s="174"/>
      <c r="G5" s="174"/>
      <c r="H5" s="174"/>
      <c r="I5" s="174"/>
      <c r="J5" s="174"/>
      <c r="K5" s="174"/>
      <c r="L5" s="174"/>
      <c r="M5" s="175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63"/>
      <c r="Z5" s="164"/>
      <c r="AA5" s="181"/>
      <c r="AB5" s="181"/>
      <c r="AC5" s="181"/>
    </row>
    <row r="6" spans="2:29" ht="21.75" customHeight="1">
      <c r="B6" s="222" t="s">
        <v>15</v>
      </c>
      <c r="C6" s="223"/>
      <c r="D6" s="176"/>
      <c r="E6" s="177"/>
      <c r="F6" s="177"/>
      <c r="G6" s="177"/>
      <c r="H6" s="177"/>
      <c r="I6" s="177"/>
      <c r="J6" s="178"/>
      <c r="K6" s="178"/>
      <c r="L6" s="178"/>
      <c r="M6" s="179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65"/>
      <c r="Z6" s="166"/>
      <c r="AA6" s="181"/>
      <c r="AB6" s="181"/>
      <c r="AC6" s="181"/>
    </row>
    <row r="7" spans="2:29" ht="21.75" customHeight="1">
      <c r="B7" s="232" t="s">
        <v>14</v>
      </c>
      <c r="C7" s="233"/>
      <c r="D7" s="238"/>
      <c r="E7" s="239"/>
      <c r="F7" s="239"/>
      <c r="G7" s="239"/>
      <c r="H7" s="239"/>
      <c r="I7" s="239"/>
      <c r="J7" s="174"/>
      <c r="K7" s="174"/>
      <c r="L7" s="174"/>
      <c r="M7" s="175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65"/>
      <c r="Z7" s="166"/>
      <c r="AA7" s="181"/>
      <c r="AB7" s="181"/>
      <c r="AC7" s="181"/>
    </row>
    <row r="8" spans="2:29" ht="21.75" customHeight="1">
      <c r="B8" s="188" t="s">
        <v>16</v>
      </c>
      <c r="C8" s="189"/>
      <c r="D8" s="176"/>
      <c r="E8" s="177"/>
      <c r="F8" s="177"/>
      <c r="G8" s="177"/>
      <c r="H8" s="177"/>
      <c r="I8" s="177"/>
      <c r="J8" s="213"/>
      <c r="K8" s="213"/>
      <c r="L8" s="213"/>
      <c r="M8" s="213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65"/>
      <c r="Z8" s="166"/>
      <c r="AA8" s="181"/>
      <c r="AB8" s="181"/>
      <c r="AC8" s="181"/>
    </row>
    <row r="9" spans="2:29" ht="7.5" customHeight="1">
      <c r="B9" s="218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65"/>
      <c r="Z9" s="166"/>
      <c r="AA9" s="181"/>
      <c r="AB9" s="181"/>
      <c r="AC9" s="181"/>
    </row>
    <row r="10" spans="2:29" ht="21" customHeight="1">
      <c r="B10" s="182" t="s">
        <v>4</v>
      </c>
      <c r="C10" s="183"/>
      <c r="D10" s="184">
        <v>42461</v>
      </c>
      <c r="E10" s="185"/>
      <c r="F10" s="185"/>
      <c r="G10" s="185"/>
      <c r="H10" s="185"/>
      <c r="I10" s="127"/>
      <c r="J10" s="186" t="s">
        <v>5</v>
      </c>
      <c r="K10" s="187"/>
      <c r="L10" s="220">
        <v>10</v>
      </c>
      <c r="M10" s="221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67"/>
      <c r="Z10" s="168"/>
      <c r="AA10" s="181"/>
      <c r="AB10" s="181"/>
      <c r="AC10" s="181"/>
    </row>
    <row r="11" spans="2:29" s="6" customFormat="1" ht="12.75" customHeight="1"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181"/>
      <c r="AB11" s="181"/>
      <c r="AC11" s="181"/>
    </row>
    <row r="12" spans="2:32" ht="21" customHeight="1">
      <c r="B12" s="234" t="s">
        <v>17</v>
      </c>
      <c r="C12" s="190" t="s">
        <v>24</v>
      </c>
      <c r="D12" s="192"/>
      <c r="E12" s="190" t="s">
        <v>25</v>
      </c>
      <c r="F12" s="191"/>
      <c r="G12" s="128" t="s">
        <v>49</v>
      </c>
      <c r="H12" s="88" t="s">
        <v>46</v>
      </c>
      <c r="I12" s="88" t="s">
        <v>52</v>
      </c>
      <c r="J12" s="159" t="s">
        <v>50</v>
      </c>
      <c r="K12" s="159"/>
      <c r="L12" s="159"/>
      <c r="M12" s="159"/>
      <c r="N12" s="160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228" t="s">
        <v>20</v>
      </c>
      <c r="Z12" s="229"/>
      <c r="AA12" s="181"/>
      <c r="AB12" s="181"/>
      <c r="AC12" s="181"/>
      <c r="AD12" s="214" t="s">
        <v>32</v>
      </c>
      <c r="AE12" s="236">
        <f>YEAR(Beginndatum_1)</f>
        <v>2016</v>
      </c>
      <c r="AF12" s="226" t="s">
        <v>26</v>
      </c>
    </row>
    <row r="13" spans="2:32" ht="21" customHeight="1">
      <c r="B13" s="235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102" t="s">
        <v>47</v>
      </c>
      <c r="I13" s="102" t="s">
        <v>53</v>
      </c>
      <c r="J13" s="161"/>
      <c r="K13" s="161"/>
      <c r="L13" s="161"/>
      <c r="M13" s="161"/>
      <c r="N13" s="162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230"/>
      <c r="Z13" s="231"/>
      <c r="AA13" s="181"/>
      <c r="AB13" s="181"/>
      <c r="AC13" s="181"/>
      <c r="AD13" s="215"/>
      <c r="AE13" s="237"/>
      <c r="AF13" s="227"/>
    </row>
    <row r="14" spans="2:32" ht="21" customHeight="1">
      <c r="B14" s="66">
        <f>Beginndatum_1</f>
        <v>42461</v>
      </c>
      <c r="C14" s="20">
        <v>0</v>
      </c>
      <c r="D14" s="20">
        <v>0</v>
      </c>
      <c r="E14" s="20"/>
      <c r="F14" s="96"/>
      <c r="G14" s="120">
        <v>0</v>
      </c>
      <c r="H14" s="106"/>
      <c r="I14" s="144">
        <f>IF(B14&lt;&gt;"",D14+IF(D14&lt;C14,1,0)-C14+F14+IF(F14&lt;E14,1,0)-E14-G14,"")</f>
        <v>0</v>
      </c>
      <c r="J14" s="193"/>
      <c r="K14" s="194"/>
      <c r="L14" s="194"/>
      <c r="M14" s="194"/>
      <c r="N14" s="195"/>
      <c r="O14" s="70"/>
      <c r="P14" s="76">
        <f>IF(ISNUMBER(B14),IF(WEEKDAY(B14,1)=1,1,0),0)</f>
        <v>0</v>
      </c>
      <c r="Q14" s="76">
        <f aca="true" t="shared" si="0" ref="Q14:Q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R14" s="76">
        <f aca="true" t="shared" si="1" ref="R14:R44">IF(ISNUMBER(B14),IF(OR(B14=Weihnachtstag_1_1,B14=Weihnachtstag_2_1,B14=Tag_der_Arbeit_1),1,0),0)</f>
        <v>0</v>
      </c>
      <c r="S14" s="76">
        <f aca="true" t="shared" si="2" ref="S14:S44">IF(ISNUMBER(B14),IF(B14=Heiligabend_1,1,0),0)</f>
        <v>0</v>
      </c>
      <c r="T14" s="76">
        <f aca="true" t="shared" si="3" ref="T14:T44">IF(ISNUMBER(B14),IF(B14=Sylvester_1,1,0),0)</f>
        <v>0</v>
      </c>
      <c r="U14" s="76">
        <f>IF(ISNUMBER(B14),IF(WEEKDAY(B14+1,1)=1,1,0),0)</f>
        <v>0</v>
      </c>
      <c r="V14" s="76">
        <f aca="true" t="shared" si="4" ref="V14:V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4">IF(ISNUMBER(B14),IF(OR(B14+1=Weihnachtstag_1_1,B14+1=Weihnachtstag_2_1,B14+1=Tag_der_Arbeit_1),1,0),0)</f>
        <v>0</v>
      </c>
      <c r="X14" s="22"/>
      <c r="Y14" s="211"/>
      <c r="Z14" s="212"/>
      <c r="AA14" s="181"/>
      <c r="AB14" s="181"/>
      <c r="AC14" s="181"/>
      <c r="AD14" s="31" t="s">
        <v>0</v>
      </c>
      <c r="AE14" s="32">
        <f>DATE(AE12,1,1)</f>
        <v>42370</v>
      </c>
      <c r="AF14" s="33">
        <v>125</v>
      </c>
    </row>
    <row r="15" spans="2:32" ht="21" customHeight="1">
      <c r="B15" s="17">
        <f>IF(B14&lt;&gt;"",IF(MONTH(Beginndatum_1)=MONTH(B14+1),B14+1,""),"")</f>
        <v>42462</v>
      </c>
      <c r="C15" s="21"/>
      <c r="D15" s="21"/>
      <c r="E15" s="21"/>
      <c r="F15" s="77"/>
      <c r="G15" s="124"/>
      <c r="H15" s="94"/>
      <c r="I15" s="145">
        <f aca="true" t="shared" si="6" ref="I15:I44">IF(B15&lt;&gt;"",D15+IF(D15&lt;C15,1,0)-C15+F15+IF(F15&lt;E15,1,0)-E15-G15,"")</f>
        <v>0</v>
      </c>
      <c r="J15" s="196"/>
      <c r="K15" s="197"/>
      <c r="L15" s="197"/>
      <c r="M15" s="197"/>
      <c r="N15" s="198"/>
      <c r="O15" s="71"/>
      <c r="P15" s="76">
        <f aca="true" t="shared" si="7" ref="P15:P44">IF(ISNUMBER(B15),IF(WEEKDAY(B15,1)=1,1,0),0)</f>
        <v>0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4">IF(ISNUMBER(B15),IF(WEEKDAY(B15+1,1)=1,1,0),0)</f>
        <v>1</v>
      </c>
      <c r="V15" s="76">
        <f t="shared" si="4"/>
        <v>0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181"/>
      <c r="AB15" s="181"/>
      <c r="AC15" s="181"/>
      <c r="AD15" s="34" t="s">
        <v>1</v>
      </c>
      <c r="AE15" s="35">
        <f>Ostersonntag_1-2</f>
        <v>42454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42463</v>
      </c>
      <c r="C16" s="21"/>
      <c r="D16" s="21"/>
      <c r="E16" s="21"/>
      <c r="F16" s="77"/>
      <c r="G16" s="121"/>
      <c r="H16" s="94"/>
      <c r="I16" s="145">
        <f t="shared" si="6"/>
        <v>0</v>
      </c>
      <c r="J16" s="196"/>
      <c r="K16" s="197"/>
      <c r="L16" s="197"/>
      <c r="M16" s="197"/>
      <c r="N16" s="198"/>
      <c r="O16" s="71"/>
      <c r="P16" s="76">
        <f t="shared" si="7"/>
        <v>1</v>
      </c>
      <c r="Q16" s="76">
        <f t="shared" si="0"/>
        <v>0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0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181"/>
      <c r="AB16" s="181"/>
      <c r="AC16" s="181"/>
      <c r="AD16" s="34" t="s">
        <v>3</v>
      </c>
      <c r="AE16" s="35">
        <f>Ostersonntag_1+1</f>
        <v>42457</v>
      </c>
      <c r="AF16" s="36">
        <v>125</v>
      </c>
    </row>
    <row r="17" spans="2:32" ht="21" customHeight="1">
      <c r="B17" s="18">
        <f t="shared" si="9"/>
        <v>42464</v>
      </c>
      <c r="C17" s="21"/>
      <c r="D17" s="21"/>
      <c r="E17" s="21"/>
      <c r="F17" s="77"/>
      <c r="G17" s="121"/>
      <c r="H17" s="94"/>
      <c r="I17" s="145">
        <f t="shared" si="6"/>
        <v>0</v>
      </c>
      <c r="J17" s="196"/>
      <c r="K17" s="197"/>
      <c r="L17" s="197"/>
      <c r="M17" s="197"/>
      <c r="N17" s="198"/>
      <c r="O17" s="71"/>
      <c r="P17" s="76">
        <f t="shared" si="7"/>
        <v>0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0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181"/>
      <c r="AB17" s="181"/>
      <c r="AC17" s="181"/>
      <c r="AD17" s="34" t="s">
        <v>6</v>
      </c>
      <c r="AE17" s="35">
        <f>DATE(AE12,5,1)</f>
        <v>42491</v>
      </c>
      <c r="AF17" s="36">
        <v>150</v>
      </c>
    </row>
    <row r="18" spans="2:32" ht="21" customHeight="1">
      <c r="B18" s="18">
        <f t="shared" si="9"/>
        <v>42465</v>
      </c>
      <c r="C18" s="21"/>
      <c r="D18" s="21"/>
      <c r="E18" s="21"/>
      <c r="F18" s="77"/>
      <c r="G18" s="121"/>
      <c r="H18" s="94"/>
      <c r="I18" s="145">
        <f t="shared" si="6"/>
        <v>0</v>
      </c>
      <c r="J18" s="196"/>
      <c r="K18" s="197"/>
      <c r="L18" s="197"/>
      <c r="M18" s="197"/>
      <c r="N18" s="198"/>
      <c r="O18" s="71"/>
      <c r="P18" s="76">
        <f t="shared" si="7"/>
        <v>0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0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181"/>
      <c r="AB18" s="181"/>
      <c r="AC18" s="181"/>
      <c r="AD18" s="34" t="s">
        <v>7</v>
      </c>
      <c r="AE18" s="35">
        <f>Ostersonntag_1+39</f>
        <v>42495</v>
      </c>
      <c r="AF18" s="36">
        <v>125</v>
      </c>
    </row>
    <row r="19" spans="2:32" ht="21" customHeight="1">
      <c r="B19" s="18">
        <f t="shared" si="9"/>
        <v>42466</v>
      </c>
      <c r="C19" s="21"/>
      <c r="D19" s="21"/>
      <c r="E19" s="21"/>
      <c r="F19" s="77"/>
      <c r="G19" s="121"/>
      <c r="H19" s="94"/>
      <c r="I19" s="145">
        <f t="shared" si="6"/>
        <v>0</v>
      </c>
      <c r="J19" s="196"/>
      <c r="K19" s="197"/>
      <c r="L19" s="197"/>
      <c r="M19" s="197"/>
      <c r="N19" s="198"/>
      <c r="O19" s="71"/>
      <c r="P19" s="76">
        <f t="shared" si="7"/>
        <v>0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0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181"/>
      <c r="AB19" s="181"/>
      <c r="AC19" s="181"/>
      <c r="AD19" s="34" t="s">
        <v>8</v>
      </c>
      <c r="AE19" s="35">
        <f>Ostersonntag_1+50</f>
        <v>42506</v>
      </c>
      <c r="AF19" s="36">
        <v>125</v>
      </c>
    </row>
    <row r="20" spans="2:32" ht="21" customHeight="1">
      <c r="B20" s="18">
        <f t="shared" si="9"/>
        <v>42467</v>
      </c>
      <c r="C20" s="21"/>
      <c r="D20" s="21"/>
      <c r="E20" s="21"/>
      <c r="F20" s="77"/>
      <c r="G20" s="121"/>
      <c r="H20" s="94"/>
      <c r="I20" s="145">
        <f t="shared" si="6"/>
        <v>0</v>
      </c>
      <c r="J20" s="196"/>
      <c r="K20" s="197"/>
      <c r="L20" s="197"/>
      <c r="M20" s="197"/>
      <c r="N20" s="198"/>
      <c r="O20" s="71"/>
      <c r="P20" s="76">
        <f t="shared" si="7"/>
        <v>0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0</v>
      </c>
      <c r="V20" s="76">
        <f t="shared" si="4"/>
        <v>0</v>
      </c>
      <c r="W20" s="76">
        <f t="shared" si="5"/>
        <v>0</v>
      </c>
      <c r="X20" s="9"/>
      <c r="Y20" s="23"/>
      <c r="Z20" s="114"/>
      <c r="AA20" s="181"/>
      <c r="AB20" s="181"/>
      <c r="AC20" s="181"/>
      <c r="AD20" s="34" t="s">
        <v>9</v>
      </c>
      <c r="AE20" s="35">
        <f>DATE(AE12,10,3)</f>
        <v>42646</v>
      </c>
      <c r="AF20" s="36">
        <v>125</v>
      </c>
    </row>
    <row r="21" spans="2:32" ht="21" customHeight="1">
      <c r="B21" s="18">
        <f t="shared" si="9"/>
        <v>42468</v>
      </c>
      <c r="C21" s="21"/>
      <c r="D21" s="21"/>
      <c r="E21" s="21"/>
      <c r="F21" s="77"/>
      <c r="G21" s="121"/>
      <c r="H21" s="94"/>
      <c r="I21" s="145">
        <f t="shared" si="6"/>
        <v>0</v>
      </c>
      <c r="J21" s="196"/>
      <c r="K21" s="197"/>
      <c r="L21" s="197"/>
      <c r="M21" s="197"/>
      <c r="N21" s="198"/>
      <c r="O21" s="71"/>
      <c r="P21" s="76">
        <f t="shared" si="7"/>
        <v>0</v>
      </c>
      <c r="Q21" s="76">
        <f t="shared" si="0"/>
        <v>0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0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181"/>
      <c r="AB21" s="181"/>
      <c r="AC21" s="181"/>
      <c r="AD21" s="37" t="s">
        <v>22</v>
      </c>
      <c r="AE21" s="43">
        <f>DATE(AE12,12,24)</f>
        <v>42728</v>
      </c>
      <c r="AF21" s="36">
        <v>150</v>
      </c>
    </row>
    <row r="22" spans="2:32" ht="21" customHeight="1">
      <c r="B22" s="18">
        <f t="shared" si="9"/>
        <v>42469</v>
      </c>
      <c r="C22" s="21"/>
      <c r="D22" s="21"/>
      <c r="E22" s="21"/>
      <c r="F22" s="77"/>
      <c r="G22" s="121"/>
      <c r="H22" s="94"/>
      <c r="I22" s="145">
        <f t="shared" si="6"/>
        <v>0</v>
      </c>
      <c r="J22" s="196"/>
      <c r="K22" s="197"/>
      <c r="L22" s="197"/>
      <c r="M22" s="197"/>
      <c r="N22" s="198"/>
      <c r="O22" s="71"/>
      <c r="P22" s="76">
        <f t="shared" si="7"/>
        <v>0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1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181"/>
      <c r="AB22" s="181"/>
      <c r="AC22" s="181"/>
      <c r="AD22" s="34" t="s">
        <v>10</v>
      </c>
      <c r="AE22" s="35">
        <f>DATE(AE12,12,25)</f>
        <v>42729</v>
      </c>
      <c r="AF22" s="36">
        <v>150</v>
      </c>
    </row>
    <row r="23" spans="2:32" ht="21" customHeight="1">
      <c r="B23" s="18">
        <f t="shared" si="9"/>
        <v>42470</v>
      </c>
      <c r="C23" s="21"/>
      <c r="D23" s="21"/>
      <c r="E23" s="21"/>
      <c r="F23" s="77"/>
      <c r="G23" s="121"/>
      <c r="H23" s="94"/>
      <c r="I23" s="145">
        <f t="shared" si="6"/>
        <v>0</v>
      </c>
      <c r="J23" s="196"/>
      <c r="K23" s="197"/>
      <c r="L23" s="197"/>
      <c r="M23" s="197"/>
      <c r="N23" s="198"/>
      <c r="O23" s="71"/>
      <c r="P23" s="76">
        <f t="shared" si="7"/>
        <v>1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0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181"/>
      <c r="AB23" s="181"/>
      <c r="AC23" s="181"/>
      <c r="AD23" s="34" t="s">
        <v>11</v>
      </c>
      <c r="AE23" s="35">
        <f>DATE(AE12,12,26)</f>
        <v>42730</v>
      </c>
      <c r="AF23" s="36">
        <v>150</v>
      </c>
    </row>
    <row r="24" spans="2:32" ht="21" customHeight="1">
      <c r="B24" s="18">
        <f t="shared" si="9"/>
        <v>42471</v>
      </c>
      <c r="C24" s="21"/>
      <c r="D24" s="21"/>
      <c r="E24" s="21"/>
      <c r="F24" s="77"/>
      <c r="G24" s="121"/>
      <c r="H24" s="94"/>
      <c r="I24" s="145">
        <f t="shared" si="6"/>
        <v>0</v>
      </c>
      <c r="J24" s="196"/>
      <c r="K24" s="197"/>
      <c r="L24" s="197"/>
      <c r="M24" s="197"/>
      <c r="N24" s="198"/>
      <c r="O24" s="71"/>
      <c r="P24" s="76">
        <f t="shared" si="7"/>
        <v>0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0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181"/>
      <c r="AB24" s="181"/>
      <c r="AC24" s="181"/>
      <c r="AD24" s="40" t="s">
        <v>23</v>
      </c>
      <c r="AE24" s="61">
        <f>DATE(AE12,12,31)</f>
        <v>42735</v>
      </c>
      <c r="AF24" s="50">
        <v>125</v>
      </c>
    </row>
    <row r="25" spans="2:29" ht="21" customHeight="1">
      <c r="B25" s="18">
        <f t="shared" si="9"/>
        <v>42472</v>
      </c>
      <c r="C25" s="21"/>
      <c r="D25" s="21"/>
      <c r="E25" s="21"/>
      <c r="F25" s="77"/>
      <c r="G25" s="121"/>
      <c r="H25" s="94"/>
      <c r="I25" s="145">
        <f t="shared" si="6"/>
        <v>0</v>
      </c>
      <c r="J25" s="196"/>
      <c r="K25" s="197"/>
      <c r="L25" s="197"/>
      <c r="M25" s="197"/>
      <c r="N25" s="198"/>
      <c r="O25" s="71"/>
      <c r="P25" s="76">
        <f t="shared" si="7"/>
        <v>0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0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181"/>
      <c r="AB25" s="181"/>
      <c r="AC25" s="181"/>
    </row>
    <row r="26" spans="2:32" ht="21" customHeight="1">
      <c r="B26" s="18">
        <f t="shared" si="9"/>
        <v>42473</v>
      </c>
      <c r="C26" s="21"/>
      <c r="D26" s="21"/>
      <c r="E26" s="21"/>
      <c r="F26" s="77"/>
      <c r="G26" s="121"/>
      <c r="H26" s="94"/>
      <c r="I26" s="145">
        <f t="shared" si="6"/>
        <v>0</v>
      </c>
      <c r="J26" s="196"/>
      <c r="K26" s="197"/>
      <c r="L26" s="197"/>
      <c r="M26" s="197"/>
      <c r="N26" s="198"/>
      <c r="O26" s="71"/>
      <c r="P26" s="76">
        <f t="shared" si="7"/>
        <v>0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0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181"/>
      <c r="AB26" s="181"/>
      <c r="AC26" s="181"/>
      <c r="AD26" s="80" t="s">
        <v>31</v>
      </c>
      <c r="AE26" s="81">
        <f>YEAR(Beginndatum_1)</f>
        <v>2016</v>
      </c>
      <c r="AF26" s="82" t="s">
        <v>26</v>
      </c>
    </row>
    <row r="27" spans="2:34" ht="21" customHeight="1">
      <c r="B27" s="18">
        <f t="shared" si="9"/>
        <v>42474</v>
      </c>
      <c r="C27" s="21"/>
      <c r="D27" s="21"/>
      <c r="E27" s="21"/>
      <c r="F27" s="77"/>
      <c r="G27" s="121"/>
      <c r="H27" s="94"/>
      <c r="I27" s="145">
        <f t="shared" si="6"/>
        <v>0</v>
      </c>
      <c r="J27" s="196"/>
      <c r="K27" s="197"/>
      <c r="L27" s="197"/>
      <c r="M27" s="197"/>
      <c r="N27" s="198"/>
      <c r="O27" s="71"/>
      <c r="P27" s="76">
        <f t="shared" si="7"/>
        <v>0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0</v>
      </c>
      <c r="V27" s="76">
        <f t="shared" si="4"/>
        <v>0</v>
      </c>
      <c r="W27" s="76">
        <f t="shared" si="5"/>
        <v>0</v>
      </c>
      <c r="X27" s="9"/>
      <c r="Y27" s="24"/>
      <c r="Z27" s="25"/>
      <c r="AA27" s="181"/>
      <c r="AB27" s="181"/>
      <c r="AC27" s="181"/>
      <c r="AD27" s="205" t="s">
        <v>37</v>
      </c>
      <c r="AE27" s="206"/>
      <c r="AF27" s="207"/>
      <c r="AH27" s="2" t="s">
        <v>36</v>
      </c>
    </row>
    <row r="28" spans="2:32" ht="21" customHeight="1">
      <c r="B28" s="18">
        <f t="shared" si="9"/>
        <v>42475</v>
      </c>
      <c r="C28" s="21"/>
      <c r="D28" s="21"/>
      <c r="E28" s="21"/>
      <c r="F28" s="77"/>
      <c r="G28" s="121"/>
      <c r="H28" s="94"/>
      <c r="I28" s="145">
        <f t="shared" si="6"/>
        <v>0</v>
      </c>
      <c r="J28" s="196"/>
      <c r="K28" s="197"/>
      <c r="L28" s="197"/>
      <c r="M28" s="197"/>
      <c r="N28" s="198"/>
      <c r="O28" s="71"/>
      <c r="P28" s="76">
        <f t="shared" si="7"/>
        <v>0</v>
      </c>
      <c r="Q28" s="76">
        <f t="shared" si="0"/>
        <v>0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0</v>
      </c>
      <c r="V28" s="76">
        <f t="shared" si="4"/>
        <v>0</v>
      </c>
      <c r="W28" s="76">
        <f t="shared" si="5"/>
        <v>0</v>
      </c>
      <c r="X28" s="9"/>
      <c r="Y28" s="24"/>
      <c r="Z28" s="25"/>
      <c r="AA28" s="181"/>
      <c r="AB28" s="181"/>
      <c r="AC28" s="181"/>
      <c r="AD28" s="208"/>
      <c r="AE28" s="209"/>
      <c r="AF28" s="210"/>
    </row>
    <row r="29" spans="2:32" ht="21" customHeight="1">
      <c r="B29" s="18">
        <f t="shared" si="9"/>
        <v>42476</v>
      </c>
      <c r="C29" s="21"/>
      <c r="D29" s="21"/>
      <c r="E29" s="21"/>
      <c r="F29" s="77"/>
      <c r="G29" s="121"/>
      <c r="H29" s="94"/>
      <c r="I29" s="145">
        <f t="shared" si="6"/>
        <v>0</v>
      </c>
      <c r="J29" s="196"/>
      <c r="K29" s="197"/>
      <c r="L29" s="197"/>
      <c r="M29" s="197"/>
      <c r="N29" s="198"/>
      <c r="O29" s="71"/>
      <c r="P29" s="76">
        <f t="shared" si="7"/>
        <v>0</v>
      </c>
      <c r="Q29" s="76">
        <f t="shared" si="0"/>
        <v>0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1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181"/>
      <c r="AB29" s="181"/>
      <c r="AC29" s="181"/>
      <c r="AD29" s="199" t="s">
        <v>38</v>
      </c>
      <c r="AE29" s="200"/>
      <c r="AF29" s="201"/>
    </row>
    <row r="30" spans="2:32" ht="21" customHeight="1">
      <c r="B30" s="18">
        <f t="shared" si="9"/>
        <v>42477</v>
      </c>
      <c r="C30" s="21"/>
      <c r="D30" s="21"/>
      <c r="E30" s="21"/>
      <c r="F30" s="77"/>
      <c r="G30" s="121"/>
      <c r="H30" s="94"/>
      <c r="I30" s="145">
        <f t="shared" si="6"/>
        <v>0</v>
      </c>
      <c r="J30" s="196"/>
      <c r="K30" s="197"/>
      <c r="L30" s="197"/>
      <c r="M30" s="197"/>
      <c r="N30" s="198"/>
      <c r="O30" s="71"/>
      <c r="P30" s="76">
        <f t="shared" si="7"/>
        <v>1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0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181"/>
      <c r="AB30" s="181"/>
      <c r="AC30" s="181"/>
      <c r="AD30" s="202"/>
      <c r="AE30" s="203"/>
      <c r="AF30" s="204"/>
    </row>
    <row r="31" spans="2:32" ht="21" customHeight="1">
      <c r="B31" s="18">
        <f t="shared" si="9"/>
        <v>42478</v>
      </c>
      <c r="C31" s="21"/>
      <c r="D31" s="21"/>
      <c r="E31" s="21"/>
      <c r="F31" s="77"/>
      <c r="G31" s="121"/>
      <c r="H31" s="94"/>
      <c r="I31" s="145">
        <f t="shared" si="6"/>
        <v>0</v>
      </c>
      <c r="J31" s="196"/>
      <c r="K31" s="197"/>
      <c r="L31" s="197"/>
      <c r="M31" s="197"/>
      <c r="N31" s="198"/>
      <c r="O31" s="71"/>
      <c r="P31" s="76">
        <f t="shared" si="7"/>
        <v>0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0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181"/>
      <c r="AB31" s="181"/>
      <c r="AC31" s="181"/>
      <c r="AD31" s="38" t="s">
        <v>27</v>
      </c>
      <c r="AE31" s="42">
        <f>IF([0]!HL_3_Koenige_1=""," ",[0]!HL_3_Koenige_1)</f>
        <v>42375</v>
      </c>
      <c r="AF31" s="33">
        <v>125</v>
      </c>
    </row>
    <row r="32" spans="2:32" ht="21" customHeight="1">
      <c r="B32" s="18">
        <f t="shared" si="9"/>
        <v>42479</v>
      </c>
      <c r="C32" s="21"/>
      <c r="D32" s="21"/>
      <c r="E32" s="21"/>
      <c r="F32" s="77"/>
      <c r="G32" s="121"/>
      <c r="H32" s="94"/>
      <c r="I32" s="145">
        <f t="shared" si="6"/>
        <v>0</v>
      </c>
      <c r="J32" s="196"/>
      <c r="K32" s="197"/>
      <c r="L32" s="197"/>
      <c r="M32" s="197"/>
      <c r="N32" s="198"/>
      <c r="O32" s="71"/>
      <c r="P32" s="76">
        <f t="shared" si="7"/>
        <v>0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0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181"/>
      <c r="AB32" s="181"/>
      <c r="AC32" s="181"/>
      <c r="AD32" s="37" t="s">
        <v>28</v>
      </c>
      <c r="AE32" s="43">
        <f>IF([0]!Fronleichnam_1=""," ",[0]!Fronleichnam_1)</f>
        <v>42516</v>
      </c>
      <c r="AF32" s="36">
        <v>125</v>
      </c>
    </row>
    <row r="33" spans="2:32" ht="21" customHeight="1">
      <c r="B33" s="18">
        <f t="shared" si="9"/>
        <v>42480</v>
      </c>
      <c r="C33" s="21"/>
      <c r="D33" s="21"/>
      <c r="E33" s="21"/>
      <c r="F33" s="77"/>
      <c r="G33" s="121"/>
      <c r="H33" s="94"/>
      <c r="I33" s="145">
        <f t="shared" si="6"/>
        <v>0</v>
      </c>
      <c r="J33" s="196"/>
      <c r="K33" s="197"/>
      <c r="L33" s="197"/>
      <c r="M33" s="197"/>
      <c r="N33" s="198"/>
      <c r="O33" s="71"/>
      <c r="P33" s="76">
        <f t="shared" si="7"/>
        <v>0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0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181"/>
      <c r="AB33" s="181"/>
      <c r="AC33" s="181"/>
      <c r="AD33" s="37" t="s">
        <v>34</v>
      </c>
      <c r="AE33" s="43">
        <f>IF([0]!Friedensfest_1=""," ",[0]!Friedensfest_1)</f>
        <v>42590</v>
      </c>
      <c r="AF33" s="36">
        <v>125</v>
      </c>
    </row>
    <row r="34" spans="2:32" ht="21" customHeight="1">
      <c r="B34" s="18">
        <f t="shared" si="9"/>
        <v>42481</v>
      </c>
      <c r="C34" s="21"/>
      <c r="D34" s="21"/>
      <c r="E34" s="21"/>
      <c r="F34" s="77"/>
      <c r="G34" s="121"/>
      <c r="H34" s="94"/>
      <c r="I34" s="145">
        <f t="shared" si="6"/>
        <v>0</v>
      </c>
      <c r="J34" s="196"/>
      <c r="K34" s="197"/>
      <c r="L34" s="197"/>
      <c r="M34" s="197"/>
      <c r="N34" s="198"/>
      <c r="O34" s="71"/>
      <c r="P34" s="76">
        <f t="shared" si="7"/>
        <v>0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0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181"/>
      <c r="AB34" s="181"/>
      <c r="AC34" s="181"/>
      <c r="AD34" s="37" t="s">
        <v>29</v>
      </c>
      <c r="AE34" s="43">
        <f>IF([0]!Maria_Himmelfahrt_1=""," ",[0]!Maria_Himmelfahrt_1)</f>
        <v>42597</v>
      </c>
      <c r="AF34" s="36">
        <v>125</v>
      </c>
    </row>
    <row r="35" spans="2:32" ht="21" customHeight="1">
      <c r="B35" s="18">
        <f t="shared" si="9"/>
        <v>42482</v>
      </c>
      <c r="C35" s="21"/>
      <c r="D35" s="21"/>
      <c r="E35" s="21"/>
      <c r="F35" s="77"/>
      <c r="G35" s="121"/>
      <c r="H35" s="94"/>
      <c r="I35" s="145">
        <f t="shared" si="6"/>
        <v>0</v>
      </c>
      <c r="J35" s="196"/>
      <c r="K35" s="197"/>
      <c r="L35" s="197"/>
      <c r="M35" s="197"/>
      <c r="N35" s="198"/>
      <c r="O35" s="71"/>
      <c r="P35" s="76">
        <f t="shared" si="7"/>
        <v>0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0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181"/>
      <c r="AB35" s="181"/>
      <c r="AC35" s="181"/>
      <c r="AD35" s="37" t="s">
        <v>33</v>
      </c>
      <c r="AE35" s="44">
        <f>IF([0]!Refomationstag_1=""," ",[0]!Refomationstag_1)</f>
        <v>42674</v>
      </c>
      <c r="AF35" s="39">
        <v>125</v>
      </c>
    </row>
    <row r="36" spans="2:32" ht="21" customHeight="1">
      <c r="B36" s="18">
        <f t="shared" si="9"/>
        <v>42483</v>
      </c>
      <c r="C36" s="21"/>
      <c r="D36" s="21"/>
      <c r="E36" s="21"/>
      <c r="F36" s="77"/>
      <c r="G36" s="121"/>
      <c r="H36" s="94"/>
      <c r="I36" s="145">
        <f t="shared" si="6"/>
        <v>0</v>
      </c>
      <c r="J36" s="196"/>
      <c r="K36" s="197"/>
      <c r="L36" s="197"/>
      <c r="M36" s="197"/>
      <c r="N36" s="198"/>
      <c r="O36" s="71"/>
      <c r="P36" s="76">
        <f t="shared" si="7"/>
        <v>0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1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181"/>
      <c r="AB36" s="181"/>
      <c r="AC36" s="181"/>
      <c r="AD36" s="37" t="s">
        <v>30</v>
      </c>
      <c r="AE36" s="43">
        <f>IF([0]!Allerheiligen_1=""," ",[0]!Allerheiligen_1)</f>
        <v>42675</v>
      </c>
      <c r="AF36" s="36">
        <v>125</v>
      </c>
    </row>
    <row r="37" spans="2:32" ht="21" customHeight="1">
      <c r="B37" s="18">
        <f t="shared" si="9"/>
        <v>42484</v>
      </c>
      <c r="C37" s="21"/>
      <c r="D37" s="21"/>
      <c r="E37" s="21"/>
      <c r="F37" s="77"/>
      <c r="G37" s="121"/>
      <c r="H37" s="94"/>
      <c r="I37" s="145">
        <f t="shared" si="6"/>
        <v>0</v>
      </c>
      <c r="J37" s="196"/>
      <c r="K37" s="197"/>
      <c r="L37" s="197"/>
      <c r="M37" s="197"/>
      <c r="N37" s="198"/>
      <c r="O37" s="71"/>
      <c r="P37" s="76">
        <f t="shared" si="7"/>
        <v>1</v>
      </c>
      <c r="Q37" s="76">
        <f t="shared" si="0"/>
        <v>0</v>
      </c>
      <c r="R37" s="76">
        <f t="shared" si="1"/>
        <v>0</v>
      </c>
      <c r="S37" s="76">
        <f t="shared" si="2"/>
        <v>0</v>
      </c>
      <c r="T37" s="76">
        <f t="shared" si="3"/>
        <v>0</v>
      </c>
      <c r="U37" s="76">
        <f t="shared" si="8"/>
        <v>0</v>
      </c>
      <c r="V37" s="76">
        <f t="shared" si="4"/>
        <v>0</v>
      </c>
      <c r="W37" s="76">
        <f t="shared" si="5"/>
        <v>0</v>
      </c>
      <c r="X37" s="9"/>
      <c r="Y37" s="29"/>
      <c r="Z37" s="30"/>
      <c r="AA37" s="181"/>
      <c r="AB37" s="181"/>
      <c r="AC37" s="181"/>
      <c r="AD37" s="40" t="s">
        <v>35</v>
      </c>
      <c r="AE37" s="45">
        <f>IF([0]!Buss_Bettag_1=""," ",[0]!Buss_Bettag_1)</f>
        <v>42690</v>
      </c>
      <c r="AF37" s="41">
        <v>125</v>
      </c>
    </row>
    <row r="38" spans="2:33" ht="21" customHeight="1">
      <c r="B38" s="18">
        <f t="shared" si="9"/>
        <v>42485</v>
      </c>
      <c r="C38" s="21"/>
      <c r="D38" s="21"/>
      <c r="E38" s="21"/>
      <c r="F38" s="77"/>
      <c r="G38" s="121"/>
      <c r="H38" s="94"/>
      <c r="I38" s="145">
        <f t="shared" si="6"/>
        <v>0</v>
      </c>
      <c r="J38" s="196"/>
      <c r="K38" s="197"/>
      <c r="L38" s="197"/>
      <c r="M38" s="197"/>
      <c r="N38" s="198"/>
      <c r="O38" s="71"/>
      <c r="P38" s="76">
        <f t="shared" si="7"/>
        <v>0</v>
      </c>
      <c r="Q38" s="76">
        <f t="shared" si="0"/>
        <v>0</v>
      </c>
      <c r="R38" s="76">
        <f t="shared" si="1"/>
        <v>0</v>
      </c>
      <c r="S38" s="76">
        <f t="shared" si="2"/>
        <v>0</v>
      </c>
      <c r="T38" s="76">
        <f t="shared" si="3"/>
        <v>0</v>
      </c>
      <c r="U38" s="76">
        <f t="shared" si="8"/>
        <v>0</v>
      </c>
      <c r="V38" s="76">
        <f t="shared" si="4"/>
        <v>0</v>
      </c>
      <c r="W38" s="76">
        <f t="shared" si="5"/>
        <v>0</v>
      </c>
      <c r="X38" s="9"/>
      <c r="Y38" s="29"/>
      <c r="Z38" s="25"/>
      <c r="AA38" s="181"/>
      <c r="AB38" s="181"/>
      <c r="AC38" s="181"/>
      <c r="AD38" s="51" t="s">
        <v>2</v>
      </c>
      <c r="AE38" s="52">
        <f>IF([0]!Ostersonntag_1=""," ",[0]!Ostersonntag_1)</f>
        <v>42456</v>
      </c>
      <c r="AF38" s="53">
        <v>125</v>
      </c>
      <c r="AG38" s="56"/>
    </row>
    <row r="39" spans="2:32" ht="21" customHeight="1">
      <c r="B39" s="18">
        <f t="shared" si="9"/>
        <v>42486</v>
      </c>
      <c r="C39" s="21"/>
      <c r="D39" s="21"/>
      <c r="E39" s="21"/>
      <c r="F39" s="77"/>
      <c r="G39" s="121"/>
      <c r="H39" s="94"/>
      <c r="I39" s="145">
        <f t="shared" si="6"/>
        <v>0</v>
      </c>
      <c r="J39" s="196"/>
      <c r="K39" s="197"/>
      <c r="L39" s="197"/>
      <c r="M39" s="197"/>
      <c r="N39" s="198"/>
      <c r="O39" s="71"/>
      <c r="P39" s="76">
        <f t="shared" si="7"/>
        <v>0</v>
      </c>
      <c r="Q39" s="76">
        <f t="shared" si="0"/>
        <v>0</v>
      </c>
      <c r="R39" s="76">
        <f t="shared" si="1"/>
        <v>0</v>
      </c>
      <c r="S39" s="76">
        <f t="shared" si="2"/>
        <v>0</v>
      </c>
      <c r="T39" s="76">
        <f t="shared" si="3"/>
        <v>0</v>
      </c>
      <c r="U39" s="76">
        <f t="shared" si="8"/>
        <v>0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181"/>
      <c r="AB39" s="181"/>
      <c r="AC39" s="181"/>
      <c r="AD39" s="54" t="s">
        <v>39</v>
      </c>
      <c r="AE39" s="55">
        <f>IF([0]!Pfingstsonntag_1=""," ",[0]!Pfingstsonntag_1)</f>
        <v>42505</v>
      </c>
      <c r="AF39" s="53">
        <v>125</v>
      </c>
    </row>
    <row r="40" spans="2:32" ht="21" customHeight="1">
      <c r="B40" s="18">
        <f t="shared" si="9"/>
        <v>42487</v>
      </c>
      <c r="C40" s="21"/>
      <c r="D40" s="21"/>
      <c r="E40" s="21"/>
      <c r="F40" s="77"/>
      <c r="G40" s="121"/>
      <c r="H40" s="94"/>
      <c r="I40" s="145">
        <f t="shared" si="6"/>
        <v>0</v>
      </c>
      <c r="J40" s="196"/>
      <c r="K40" s="197"/>
      <c r="L40" s="197"/>
      <c r="M40" s="197"/>
      <c r="N40" s="198"/>
      <c r="O40" s="71"/>
      <c r="P40" s="76">
        <f t="shared" si="7"/>
        <v>0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0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181"/>
      <c r="AB40" s="181"/>
      <c r="AC40" s="181"/>
      <c r="AD40" s="57"/>
      <c r="AE40" s="56"/>
      <c r="AF40" s="56"/>
    </row>
    <row r="41" spans="2:32" ht="21" customHeight="1">
      <c r="B41" s="18">
        <f t="shared" si="9"/>
        <v>42488</v>
      </c>
      <c r="C41" s="21"/>
      <c r="D41" s="21"/>
      <c r="E41" s="21"/>
      <c r="F41" s="77"/>
      <c r="G41" s="121"/>
      <c r="H41" s="94"/>
      <c r="I41" s="145">
        <f t="shared" si="6"/>
        <v>0</v>
      </c>
      <c r="J41" s="196"/>
      <c r="K41" s="197"/>
      <c r="L41" s="197"/>
      <c r="M41" s="197"/>
      <c r="N41" s="198"/>
      <c r="O41" s="71"/>
      <c r="P41" s="76">
        <f t="shared" si="7"/>
        <v>0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0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181"/>
      <c r="AB41" s="181"/>
      <c r="AC41" s="181"/>
      <c r="AD41" s="56"/>
      <c r="AE41" s="56"/>
      <c r="AF41" s="56"/>
    </row>
    <row r="42" spans="2:32" ht="21" customHeight="1">
      <c r="B42" s="18">
        <f t="shared" si="9"/>
        <v>42489</v>
      </c>
      <c r="C42" s="21"/>
      <c r="D42" s="21"/>
      <c r="E42" s="21"/>
      <c r="F42" s="77"/>
      <c r="G42" s="121"/>
      <c r="H42" s="94"/>
      <c r="I42" s="145">
        <f t="shared" si="6"/>
        <v>0</v>
      </c>
      <c r="J42" s="196"/>
      <c r="K42" s="197"/>
      <c r="L42" s="197"/>
      <c r="M42" s="197"/>
      <c r="N42" s="198"/>
      <c r="O42" s="71"/>
      <c r="P42" s="76">
        <f t="shared" si="7"/>
        <v>0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0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181"/>
      <c r="AB42" s="181"/>
      <c r="AC42" s="181"/>
      <c r="AD42" s="56"/>
      <c r="AE42" s="56"/>
      <c r="AF42" s="56"/>
    </row>
    <row r="43" spans="2:32" ht="21" customHeight="1">
      <c r="B43" s="18">
        <f t="shared" si="9"/>
        <v>42490</v>
      </c>
      <c r="C43" s="21"/>
      <c r="D43" s="21"/>
      <c r="E43" s="21"/>
      <c r="F43" s="77"/>
      <c r="G43" s="121"/>
      <c r="H43" s="94"/>
      <c r="I43" s="145">
        <f t="shared" si="6"/>
        <v>0</v>
      </c>
      <c r="J43" s="196"/>
      <c r="K43" s="197"/>
      <c r="L43" s="197"/>
      <c r="M43" s="197"/>
      <c r="N43" s="198"/>
      <c r="O43" s="71"/>
      <c r="P43" s="76">
        <f t="shared" si="7"/>
        <v>0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1</v>
      </c>
      <c r="V43" s="76">
        <f t="shared" si="4"/>
        <v>0</v>
      </c>
      <c r="W43" s="76">
        <f t="shared" si="5"/>
        <v>1</v>
      </c>
      <c r="X43" s="9"/>
      <c r="Y43" s="24"/>
      <c r="Z43" s="25"/>
      <c r="AA43" s="181"/>
      <c r="AB43" s="181"/>
      <c r="AC43" s="181"/>
      <c r="AD43" s="56"/>
      <c r="AE43" s="56"/>
      <c r="AF43" s="56"/>
    </row>
    <row r="44" spans="2:32" ht="21" customHeight="1">
      <c r="B44" s="19">
        <f t="shared" si="9"/>
      </c>
      <c r="C44" s="67"/>
      <c r="D44" s="67"/>
      <c r="E44" s="67"/>
      <c r="F44" s="78"/>
      <c r="G44" s="121"/>
      <c r="H44" s="107"/>
      <c r="I44" s="146">
        <f t="shared" si="6"/>
      </c>
      <c r="J44" s="240"/>
      <c r="K44" s="241"/>
      <c r="L44" s="241"/>
      <c r="M44" s="241"/>
      <c r="N44" s="242"/>
      <c r="O44" s="71"/>
      <c r="P44" s="76">
        <f t="shared" si="7"/>
        <v>0</v>
      </c>
      <c r="Q44" s="76">
        <f t="shared" si="0"/>
        <v>0</v>
      </c>
      <c r="R44" s="76">
        <f t="shared" si="1"/>
        <v>0</v>
      </c>
      <c r="S44" s="76">
        <f t="shared" si="2"/>
        <v>0</v>
      </c>
      <c r="T44" s="76">
        <f t="shared" si="3"/>
        <v>0</v>
      </c>
      <c r="U44" s="76">
        <f t="shared" si="8"/>
        <v>0</v>
      </c>
      <c r="V44" s="76">
        <f t="shared" si="4"/>
        <v>0</v>
      </c>
      <c r="W44" s="76">
        <f t="shared" si="5"/>
        <v>0</v>
      </c>
      <c r="X44" s="9"/>
      <c r="Y44" s="26"/>
      <c r="Z44" s="27"/>
      <c r="AA44" s="181"/>
      <c r="AB44" s="181"/>
      <c r="AC44" s="181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103"/>
      <c r="G45" s="130"/>
      <c r="H45" s="105"/>
      <c r="I45" s="143">
        <f>SUM(I14:I44)</f>
        <v>0</v>
      </c>
      <c r="J45" s="86"/>
      <c r="K45" s="115"/>
      <c r="L45" s="86"/>
      <c r="M45" s="115"/>
      <c r="N45" s="116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181"/>
      <c r="AB45" s="181"/>
      <c r="AC45" s="181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</row>
    <row r="48" spans="2:29" ht="12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</row>
    <row r="49" spans="2:29" ht="12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</row>
    <row r="50" spans="2:29" ht="12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</row>
    <row r="51" spans="2:29" ht="12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</row>
    <row r="52" spans="2:29" ht="12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</row>
    <row r="53" spans="2:29" ht="12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</row>
    <row r="54" spans="2:29" ht="12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</row>
    <row r="55" spans="2:29" ht="12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</row>
  </sheetData>
  <sheetProtection password="8299" sheet="1"/>
  <mergeCells count="62">
    <mergeCell ref="J38:N38"/>
    <mergeCell ref="J33:N33"/>
    <mergeCell ref="J40:N40"/>
    <mergeCell ref="J41:N41"/>
    <mergeCell ref="J42:N42"/>
    <mergeCell ref="J43:N43"/>
    <mergeCell ref="J44:N44"/>
    <mergeCell ref="J34:N34"/>
    <mergeCell ref="J35:N35"/>
    <mergeCell ref="J36:N36"/>
    <mergeCell ref="J37:N37"/>
    <mergeCell ref="J24:N24"/>
    <mergeCell ref="J25:N25"/>
    <mergeCell ref="J26:N26"/>
    <mergeCell ref="J27:N27"/>
    <mergeCell ref="J39:N39"/>
    <mergeCell ref="J31:N31"/>
    <mergeCell ref="J32:N32"/>
    <mergeCell ref="J18:N18"/>
    <mergeCell ref="J19:N19"/>
    <mergeCell ref="J20:N20"/>
    <mergeCell ref="J21:N21"/>
    <mergeCell ref="J22:N22"/>
    <mergeCell ref="J23:N23"/>
    <mergeCell ref="J28:N28"/>
    <mergeCell ref="J29:N29"/>
    <mergeCell ref="AE12:AE13"/>
    <mergeCell ref="AF12:AF13"/>
    <mergeCell ref="Y14:Z14"/>
    <mergeCell ref="AD27:AF28"/>
    <mergeCell ref="AD29:AF30"/>
    <mergeCell ref="AD12:AD13"/>
    <mergeCell ref="D7:M7"/>
    <mergeCell ref="B8:C8"/>
    <mergeCell ref="D8:M8"/>
    <mergeCell ref="B9:M9"/>
    <mergeCell ref="J30:N30"/>
    <mergeCell ref="B47:AC55"/>
    <mergeCell ref="J14:N14"/>
    <mergeCell ref="J15:N15"/>
    <mergeCell ref="J16:N16"/>
    <mergeCell ref="J17:N17"/>
    <mergeCell ref="L10:M10"/>
    <mergeCell ref="B2:Z3"/>
    <mergeCell ref="J12:N13"/>
    <mergeCell ref="Y5:Z10"/>
    <mergeCell ref="B11:Z11"/>
    <mergeCell ref="B12:B13"/>
    <mergeCell ref="C12:D12"/>
    <mergeCell ref="E12:F12"/>
    <mergeCell ref="Y12:Z13"/>
    <mergeCell ref="B7:C7"/>
    <mergeCell ref="B1:Z1"/>
    <mergeCell ref="AA3:AC45"/>
    <mergeCell ref="B4:Z4"/>
    <mergeCell ref="B5:C5"/>
    <mergeCell ref="D5:M5"/>
    <mergeCell ref="B6:C6"/>
    <mergeCell ref="D6:M6"/>
    <mergeCell ref="B10:C10"/>
    <mergeCell ref="D10:H10"/>
    <mergeCell ref="J10:K10"/>
  </mergeCells>
  <conditionalFormatting sqref="B14:B44">
    <cfRule type="expression" priority="13" dxfId="12" stopIfTrue="1">
      <formula>OR(WEEKDAY(B14)=7,WEEKDAY(B14)=1)</formula>
    </cfRule>
  </conditionalFormatting>
  <conditionalFormatting sqref="C14:C44">
    <cfRule type="expression" priority="14" dxfId="0" stopIfTrue="1">
      <formula>OR(WEEKDAY(B14)=7,WEEKDAY(B14)=1)</formula>
    </cfRule>
  </conditionalFormatting>
  <conditionalFormatting sqref="D14:D44">
    <cfRule type="expression" priority="15" dxfId="0" stopIfTrue="1">
      <formula>OR(WEEKDAY(B14)=7,WEEKDAY(B14)=1)</formula>
    </cfRule>
  </conditionalFormatting>
  <conditionalFormatting sqref="G14:G44">
    <cfRule type="expression" priority="16" dxfId="0" stopIfTrue="1">
      <formula>OR(WEEKDAY(B14)=7,WEEKDAY(B14)=1)</formula>
    </cfRule>
  </conditionalFormatting>
  <conditionalFormatting sqref="J15:J44">
    <cfRule type="expression" priority="17" dxfId="0" stopIfTrue="1">
      <formula>OR(WEEKDAY(B15)=7,WEEKDAY(B15)=1)</formula>
    </cfRule>
  </conditionalFormatting>
  <conditionalFormatting sqref="O14:O44">
    <cfRule type="expression" priority="21" dxfId="0" stopIfTrue="1">
      <formula>OR(WEEKDAY(C14)=7,WEEKDAY(C14)=1)</formula>
    </cfRule>
  </conditionalFormatting>
  <conditionalFormatting sqref="E14:E44">
    <cfRule type="expression" priority="12" dxfId="4" stopIfTrue="1">
      <formula>OR(WEEKDAY(B14)=7,WEEKDAY(B14)=1)</formula>
    </cfRule>
  </conditionalFormatting>
  <conditionalFormatting sqref="F14:F44">
    <cfRule type="expression" priority="11" dxfId="4" stopIfTrue="1">
      <formula>OR(WEEKDAY(B14)=7,WEEKDAY(B14)=1)</formula>
    </cfRule>
  </conditionalFormatting>
  <conditionalFormatting sqref="J14">
    <cfRule type="expression" priority="9" dxfId="4" stopIfTrue="1">
      <formula>OR(WEEKDAY(D14)=7,WEEKDAY(D14)=1)</formula>
    </cfRule>
  </conditionalFormatting>
  <conditionalFormatting sqref="J14">
    <cfRule type="expression" priority="7" dxfId="0" stopIfTrue="1">
      <formula>OR(WEEKDAY(B14)=7,WEEKDAY(B14)=1)</formula>
    </cfRule>
  </conditionalFormatting>
  <conditionalFormatting sqref="J14">
    <cfRule type="expression" priority="6" dxfId="0" stopIfTrue="1">
      <formula>OR(WEEKDAY(B14)=7,WEEKDAY(B14)=1)</formula>
    </cfRule>
  </conditionalFormatting>
  <conditionalFormatting sqref="J14">
    <cfRule type="expression" priority="5" dxfId="0" stopIfTrue="1">
      <formula>OR(WEEKDAY(B14)=7,WEEKDAY(B14)=1)</formula>
    </cfRule>
  </conditionalFormatting>
  <conditionalFormatting sqref="H14:I44">
    <cfRule type="expression" priority="85" dxfId="4" stopIfTrue="1">
      <formula>OR(WEEKDAY(C14)=7,WEEKDAY(C14)=1)</formula>
    </cfRule>
  </conditionalFormatting>
  <conditionalFormatting sqref="P14:W44">
    <cfRule type="expression" priority="89" dxfId="0" stopIfTrue="1">
      <formula>OR(WEEKDAY(C14)=7,WEEKDAY(C14)=1)</formula>
    </cfRule>
  </conditionalFormatting>
  <conditionalFormatting sqref="G14">
    <cfRule type="expression" priority="3" dxfId="0" stopIfTrue="1">
      <formula>OR(WEEKDAY(B14)=7,WEEKDAY(B14)=1)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3.7109375" style="2" hidden="1" customWidth="1"/>
    <col min="16" max="17" width="9.28125" style="2" hidden="1" customWidth="1"/>
    <col min="18" max="18" width="10.7109375" style="2" hidden="1" customWidth="1"/>
    <col min="19" max="20" width="9.28125" style="2" hidden="1" customWidth="1"/>
    <col min="21" max="21" width="10.28125" style="2" hidden="1" customWidth="1"/>
    <col min="22" max="22" width="9.8515625" style="2" hidden="1" customWidth="1"/>
    <col min="23" max="23" width="8.14062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171" t="str">
        <f>IF([0]!actualdate=""," ",[0]!actualdate)</f>
        <v>Letzte Aktualisierung: 21.10.2015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2:32" ht="30" customHeight="1">
      <c r="B2" s="153" t="s">
        <v>48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  <c r="AA2" s="7"/>
      <c r="AB2" s="7"/>
      <c r="AC2" s="7"/>
      <c r="AD2" s="7"/>
      <c r="AE2" s="7"/>
      <c r="AF2" s="7"/>
    </row>
    <row r="3" spans="2:32" ht="16.5" customHeight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  <c r="AA3" s="181"/>
      <c r="AB3" s="181"/>
      <c r="AC3" s="181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181"/>
      <c r="AB4" s="181"/>
      <c r="AC4" s="181"/>
      <c r="AD4" s="5"/>
      <c r="AE4" s="5"/>
      <c r="AF4" s="28"/>
    </row>
    <row r="5" spans="2:29" ht="21.75" customHeight="1">
      <c r="B5" s="216" t="s">
        <v>13</v>
      </c>
      <c r="C5" s="217"/>
      <c r="D5" s="173"/>
      <c r="E5" s="174"/>
      <c r="F5" s="174"/>
      <c r="G5" s="174"/>
      <c r="H5" s="174"/>
      <c r="I5" s="174"/>
      <c r="J5" s="174"/>
      <c r="K5" s="174"/>
      <c r="L5" s="174"/>
      <c r="M5" s="175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63"/>
      <c r="Z5" s="164"/>
      <c r="AA5" s="181"/>
      <c r="AB5" s="181"/>
      <c r="AC5" s="181"/>
    </row>
    <row r="6" spans="2:29" ht="21.75" customHeight="1">
      <c r="B6" s="222" t="s">
        <v>15</v>
      </c>
      <c r="C6" s="223"/>
      <c r="D6" s="176"/>
      <c r="E6" s="177"/>
      <c r="F6" s="177"/>
      <c r="G6" s="177"/>
      <c r="H6" s="177"/>
      <c r="I6" s="177"/>
      <c r="J6" s="178"/>
      <c r="K6" s="178"/>
      <c r="L6" s="178"/>
      <c r="M6" s="179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65"/>
      <c r="Z6" s="166"/>
      <c r="AA6" s="181"/>
      <c r="AB6" s="181"/>
      <c r="AC6" s="181"/>
    </row>
    <row r="7" spans="2:29" ht="21.75" customHeight="1">
      <c r="B7" s="232" t="s">
        <v>14</v>
      </c>
      <c r="C7" s="233"/>
      <c r="D7" s="238"/>
      <c r="E7" s="239"/>
      <c r="F7" s="239"/>
      <c r="G7" s="239"/>
      <c r="H7" s="239"/>
      <c r="I7" s="239"/>
      <c r="J7" s="174"/>
      <c r="K7" s="174"/>
      <c r="L7" s="174"/>
      <c r="M7" s="175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65"/>
      <c r="Z7" s="166"/>
      <c r="AA7" s="181"/>
      <c r="AB7" s="181"/>
      <c r="AC7" s="181"/>
    </row>
    <row r="8" spans="2:29" ht="21.75" customHeight="1">
      <c r="B8" s="188" t="s">
        <v>16</v>
      </c>
      <c r="C8" s="189"/>
      <c r="D8" s="176"/>
      <c r="E8" s="177"/>
      <c r="F8" s="177"/>
      <c r="G8" s="177"/>
      <c r="H8" s="177"/>
      <c r="I8" s="177"/>
      <c r="J8" s="213"/>
      <c r="K8" s="213"/>
      <c r="L8" s="213"/>
      <c r="M8" s="213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65"/>
      <c r="Z8" s="166"/>
      <c r="AA8" s="181"/>
      <c r="AB8" s="181"/>
      <c r="AC8" s="181"/>
    </row>
    <row r="9" spans="2:29" ht="7.5" customHeight="1">
      <c r="B9" s="218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65"/>
      <c r="Z9" s="166"/>
      <c r="AA9" s="181"/>
      <c r="AB9" s="181"/>
      <c r="AC9" s="181"/>
    </row>
    <row r="10" spans="2:29" ht="21" customHeight="1">
      <c r="B10" s="182" t="s">
        <v>4</v>
      </c>
      <c r="C10" s="183"/>
      <c r="D10" s="184">
        <v>42491</v>
      </c>
      <c r="E10" s="185"/>
      <c r="F10" s="185"/>
      <c r="G10" s="185"/>
      <c r="H10" s="185"/>
      <c r="I10" s="127"/>
      <c r="J10" s="186" t="s">
        <v>5</v>
      </c>
      <c r="K10" s="187"/>
      <c r="L10" s="220">
        <v>10</v>
      </c>
      <c r="M10" s="221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67"/>
      <c r="Z10" s="168"/>
      <c r="AA10" s="181"/>
      <c r="AB10" s="181"/>
      <c r="AC10" s="181"/>
    </row>
    <row r="11" spans="2:29" s="6" customFormat="1" ht="12.75" customHeight="1"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181"/>
      <c r="AB11" s="181"/>
      <c r="AC11" s="181"/>
    </row>
    <row r="12" spans="2:32" ht="21" customHeight="1">
      <c r="B12" s="234" t="s">
        <v>17</v>
      </c>
      <c r="C12" s="190" t="s">
        <v>24</v>
      </c>
      <c r="D12" s="192"/>
      <c r="E12" s="190" t="s">
        <v>25</v>
      </c>
      <c r="F12" s="191"/>
      <c r="G12" s="128" t="s">
        <v>49</v>
      </c>
      <c r="H12" s="88" t="s">
        <v>46</v>
      </c>
      <c r="I12" s="88" t="s">
        <v>52</v>
      </c>
      <c r="J12" s="159" t="s">
        <v>50</v>
      </c>
      <c r="K12" s="159"/>
      <c r="L12" s="159"/>
      <c r="M12" s="159"/>
      <c r="N12" s="160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228" t="s">
        <v>20</v>
      </c>
      <c r="Z12" s="229"/>
      <c r="AA12" s="181"/>
      <c r="AB12" s="181"/>
      <c r="AC12" s="181"/>
      <c r="AD12" s="214" t="s">
        <v>32</v>
      </c>
      <c r="AE12" s="236">
        <f>YEAR(Beginndatum_1)</f>
        <v>2016</v>
      </c>
      <c r="AF12" s="226" t="s">
        <v>26</v>
      </c>
    </row>
    <row r="13" spans="2:32" ht="21" customHeight="1">
      <c r="B13" s="235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102" t="s">
        <v>47</v>
      </c>
      <c r="I13" s="102" t="s">
        <v>53</v>
      </c>
      <c r="J13" s="161"/>
      <c r="K13" s="161"/>
      <c r="L13" s="161"/>
      <c r="M13" s="161"/>
      <c r="N13" s="162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230"/>
      <c r="Z13" s="231"/>
      <c r="AA13" s="181"/>
      <c r="AB13" s="181"/>
      <c r="AC13" s="181"/>
      <c r="AD13" s="215"/>
      <c r="AE13" s="237"/>
      <c r="AF13" s="227"/>
    </row>
    <row r="14" spans="2:32" ht="21" customHeight="1">
      <c r="B14" s="66">
        <f>Beginndatum_1</f>
        <v>42491</v>
      </c>
      <c r="C14" s="20">
        <v>0</v>
      </c>
      <c r="D14" s="20">
        <v>0</v>
      </c>
      <c r="E14" s="20"/>
      <c r="F14" s="96"/>
      <c r="G14" s="120">
        <v>0</v>
      </c>
      <c r="H14" s="104"/>
      <c r="I14" s="147">
        <f>IF(B14&lt;&gt;"",D14+IF(D14&lt;C14,1,0)-C14+F14+IF(F14&lt;E14,1,0)-E14-G14,"")</f>
        <v>0</v>
      </c>
      <c r="J14" s="193"/>
      <c r="K14" s="194"/>
      <c r="L14" s="194"/>
      <c r="M14" s="194"/>
      <c r="N14" s="195"/>
      <c r="O14" s="70"/>
      <c r="P14" s="76">
        <f>IF(ISNUMBER(B14),IF(WEEKDAY(B14,1)=1,1,0),0)</f>
        <v>1</v>
      </c>
      <c r="Q14" s="76">
        <f aca="true" t="shared" si="0" ref="Q14:Q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R14" s="76">
        <f aca="true" t="shared" si="1" ref="R14:R44">IF(ISNUMBER(B14),IF(OR(B14=Weihnachtstag_1_1,B14=Weihnachtstag_2_1,B14=Tag_der_Arbeit_1),1,0),0)</f>
        <v>1</v>
      </c>
      <c r="S14" s="76">
        <f aca="true" t="shared" si="2" ref="S14:S44">IF(ISNUMBER(B14),IF(B14=Heiligabend_1,1,0),0)</f>
        <v>0</v>
      </c>
      <c r="T14" s="76">
        <f aca="true" t="shared" si="3" ref="T14:T44">IF(ISNUMBER(B14),IF(B14=Sylvester_1,1,0),0)</f>
        <v>0</v>
      </c>
      <c r="U14" s="76">
        <f>IF(ISNUMBER(B14),IF(WEEKDAY(B14+1,1)=1,1,0),0)</f>
        <v>0</v>
      </c>
      <c r="V14" s="76">
        <f aca="true" t="shared" si="4" ref="V14:V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4">IF(ISNUMBER(B14),IF(OR(B14+1=Weihnachtstag_1_1,B14+1=Weihnachtstag_2_1,B14+1=Tag_der_Arbeit_1),1,0),0)</f>
        <v>0</v>
      </c>
      <c r="X14" s="22"/>
      <c r="Y14" s="211"/>
      <c r="Z14" s="212"/>
      <c r="AA14" s="181"/>
      <c r="AB14" s="181"/>
      <c r="AC14" s="181"/>
      <c r="AD14" s="31" t="s">
        <v>0</v>
      </c>
      <c r="AE14" s="32">
        <f>DATE(AE12,1,1)</f>
        <v>42370</v>
      </c>
      <c r="AF14" s="33">
        <v>125</v>
      </c>
    </row>
    <row r="15" spans="2:32" ht="21" customHeight="1">
      <c r="B15" s="17">
        <f>IF(B14&lt;&gt;"",IF(MONTH(Beginndatum_1)=MONTH(B14+1),B14+1,""),"")</f>
        <v>42492</v>
      </c>
      <c r="C15" s="21"/>
      <c r="D15" s="21"/>
      <c r="E15" s="21"/>
      <c r="F15" s="77"/>
      <c r="G15" s="123"/>
      <c r="H15" s="64"/>
      <c r="I15" s="148">
        <f aca="true" t="shared" si="6" ref="I15:I44">IF(B15&lt;&gt;"",D15+IF(D15&lt;C15,1,0)-C15+F15+IF(F15&lt;E15,1,0)-E15-G15,"")</f>
        <v>0</v>
      </c>
      <c r="J15" s="196"/>
      <c r="K15" s="197"/>
      <c r="L15" s="197"/>
      <c r="M15" s="197"/>
      <c r="N15" s="198"/>
      <c r="O15" s="71"/>
      <c r="P15" s="76">
        <f aca="true" t="shared" si="7" ref="P15:P44">IF(ISNUMBER(B15),IF(WEEKDAY(B15,1)=1,1,0),0)</f>
        <v>0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4">IF(ISNUMBER(B15),IF(WEEKDAY(B15+1,1)=1,1,0),0)</f>
        <v>0</v>
      </c>
      <c r="V15" s="76">
        <f t="shared" si="4"/>
        <v>0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181"/>
      <c r="AB15" s="181"/>
      <c r="AC15" s="181"/>
      <c r="AD15" s="34" t="s">
        <v>1</v>
      </c>
      <c r="AE15" s="35">
        <f>Ostersonntag_1-2</f>
        <v>42454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42493</v>
      </c>
      <c r="C16" s="21"/>
      <c r="D16" s="21"/>
      <c r="E16" s="21"/>
      <c r="F16" s="77"/>
      <c r="G16" s="121"/>
      <c r="H16" s="64"/>
      <c r="I16" s="148">
        <f t="shared" si="6"/>
        <v>0</v>
      </c>
      <c r="J16" s="196"/>
      <c r="K16" s="197"/>
      <c r="L16" s="197"/>
      <c r="M16" s="197"/>
      <c r="N16" s="198"/>
      <c r="O16" s="71"/>
      <c r="P16" s="76">
        <f t="shared" si="7"/>
        <v>0</v>
      </c>
      <c r="Q16" s="76">
        <f t="shared" si="0"/>
        <v>0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0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181"/>
      <c r="AB16" s="181"/>
      <c r="AC16" s="181"/>
      <c r="AD16" s="34" t="s">
        <v>3</v>
      </c>
      <c r="AE16" s="35">
        <f>Ostersonntag_1+1</f>
        <v>42457</v>
      </c>
      <c r="AF16" s="36">
        <v>125</v>
      </c>
    </row>
    <row r="17" spans="2:32" ht="21" customHeight="1">
      <c r="B17" s="18">
        <f t="shared" si="9"/>
        <v>42494</v>
      </c>
      <c r="C17" s="21"/>
      <c r="D17" s="21"/>
      <c r="E17" s="21"/>
      <c r="F17" s="77"/>
      <c r="G17" s="121"/>
      <c r="H17" s="64"/>
      <c r="I17" s="148">
        <f t="shared" si="6"/>
        <v>0</v>
      </c>
      <c r="J17" s="196"/>
      <c r="K17" s="197"/>
      <c r="L17" s="197"/>
      <c r="M17" s="197"/>
      <c r="N17" s="198"/>
      <c r="O17" s="71"/>
      <c r="P17" s="76">
        <f t="shared" si="7"/>
        <v>0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0</v>
      </c>
      <c r="V17" s="76">
        <f t="shared" si="4"/>
        <v>1</v>
      </c>
      <c r="W17" s="76">
        <f t="shared" si="5"/>
        <v>0</v>
      </c>
      <c r="X17" s="9"/>
      <c r="Y17" s="113"/>
      <c r="Z17" s="114"/>
      <c r="AA17" s="181"/>
      <c r="AB17" s="181"/>
      <c r="AC17" s="181"/>
      <c r="AD17" s="34" t="s">
        <v>6</v>
      </c>
      <c r="AE17" s="35">
        <f>DATE(AE12,5,1)</f>
        <v>42491</v>
      </c>
      <c r="AF17" s="36">
        <v>150</v>
      </c>
    </row>
    <row r="18" spans="2:32" ht="21" customHeight="1">
      <c r="B18" s="18">
        <f t="shared" si="9"/>
        <v>42495</v>
      </c>
      <c r="C18" s="21"/>
      <c r="D18" s="21"/>
      <c r="E18" s="21"/>
      <c r="F18" s="77"/>
      <c r="G18" s="121"/>
      <c r="H18" s="64"/>
      <c r="I18" s="148">
        <f t="shared" si="6"/>
        <v>0</v>
      </c>
      <c r="J18" s="196"/>
      <c r="K18" s="197"/>
      <c r="L18" s="197"/>
      <c r="M18" s="197"/>
      <c r="N18" s="198"/>
      <c r="O18" s="71"/>
      <c r="P18" s="76">
        <f t="shared" si="7"/>
        <v>0</v>
      </c>
      <c r="Q18" s="76">
        <f t="shared" si="0"/>
        <v>1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0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181"/>
      <c r="AB18" s="181"/>
      <c r="AC18" s="181"/>
      <c r="AD18" s="34" t="s">
        <v>7</v>
      </c>
      <c r="AE18" s="35">
        <f>Ostersonntag_1+39</f>
        <v>42495</v>
      </c>
      <c r="AF18" s="36">
        <v>125</v>
      </c>
    </row>
    <row r="19" spans="2:32" ht="21" customHeight="1">
      <c r="B19" s="18">
        <f t="shared" si="9"/>
        <v>42496</v>
      </c>
      <c r="C19" s="21"/>
      <c r="D19" s="21"/>
      <c r="E19" s="21"/>
      <c r="F19" s="77"/>
      <c r="G19" s="121"/>
      <c r="H19" s="64"/>
      <c r="I19" s="148">
        <f t="shared" si="6"/>
        <v>0</v>
      </c>
      <c r="J19" s="196"/>
      <c r="K19" s="197"/>
      <c r="L19" s="197"/>
      <c r="M19" s="197"/>
      <c r="N19" s="198"/>
      <c r="O19" s="71"/>
      <c r="P19" s="76">
        <f t="shared" si="7"/>
        <v>0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0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181"/>
      <c r="AB19" s="181"/>
      <c r="AC19" s="181"/>
      <c r="AD19" s="34" t="s">
        <v>8</v>
      </c>
      <c r="AE19" s="35">
        <f>Ostersonntag_1+50</f>
        <v>42506</v>
      </c>
      <c r="AF19" s="36">
        <v>125</v>
      </c>
    </row>
    <row r="20" spans="2:32" ht="21" customHeight="1">
      <c r="B20" s="18">
        <f t="shared" si="9"/>
        <v>42497</v>
      </c>
      <c r="C20" s="21"/>
      <c r="D20" s="21"/>
      <c r="E20" s="21"/>
      <c r="F20" s="77"/>
      <c r="G20" s="121"/>
      <c r="H20" s="64"/>
      <c r="I20" s="148">
        <f t="shared" si="6"/>
        <v>0</v>
      </c>
      <c r="J20" s="196"/>
      <c r="K20" s="197"/>
      <c r="L20" s="197"/>
      <c r="M20" s="197"/>
      <c r="N20" s="198"/>
      <c r="O20" s="71"/>
      <c r="P20" s="76">
        <f t="shared" si="7"/>
        <v>0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1</v>
      </c>
      <c r="V20" s="76">
        <f t="shared" si="4"/>
        <v>0</v>
      </c>
      <c r="W20" s="76">
        <f t="shared" si="5"/>
        <v>0</v>
      </c>
      <c r="X20" s="9"/>
      <c r="Y20" s="23"/>
      <c r="Z20" s="114"/>
      <c r="AA20" s="181"/>
      <c r="AB20" s="181"/>
      <c r="AC20" s="181"/>
      <c r="AD20" s="34" t="s">
        <v>9</v>
      </c>
      <c r="AE20" s="35">
        <f>DATE(AE12,10,3)</f>
        <v>42646</v>
      </c>
      <c r="AF20" s="36">
        <v>125</v>
      </c>
    </row>
    <row r="21" spans="2:32" ht="21" customHeight="1">
      <c r="B21" s="18">
        <f t="shared" si="9"/>
        <v>42498</v>
      </c>
      <c r="C21" s="21"/>
      <c r="D21" s="21"/>
      <c r="E21" s="21"/>
      <c r="F21" s="77"/>
      <c r="G21" s="121"/>
      <c r="H21" s="64"/>
      <c r="I21" s="148">
        <f t="shared" si="6"/>
        <v>0</v>
      </c>
      <c r="J21" s="196"/>
      <c r="K21" s="197"/>
      <c r="L21" s="197"/>
      <c r="M21" s="197"/>
      <c r="N21" s="198"/>
      <c r="O21" s="71"/>
      <c r="P21" s="76">
        <f t="shared" si="7"/>
        <v>1</v>
      </c>
      <c r="Q21" s="76">
        <f t="shared" si="0"/>
        <v>0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0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181"/>
      <c r="AB21" s="181"/>
      <c r="AC21" s="181"/>
      <c r="AD21" s="37" t="s">
        <v>22</v>
      </c>
      <c r="AE21" s="43">
        <f>DATE(AE12,12,24)</f>
        <v>42728</v>
      </c>
      <c r="AF21" s="36">
        <v>150</v>
      </c>
    </row>
    <row r="22" spans="2:32" ht="21" customHeight="1">
      <c r="B22" s="18">
        <f t="shared" si="9"/>
        <v>42499</v>
      </c>
      <c r="C22" s="21"/>
      <c r="D22" s="21"/>
      <c r="E22" s="21"/>
      <c r="F22" s="77"/>
      <c r="G22" s="121"/>
      <c r="H22" s="64"/>
      <c r="I22" s="148">
        <f t="shared" si="6"/>
        <v>0</v>
      </c>
      <c r="J22" s="196"/>
      <c r="K22" s="197"/>
      <c r="L22" s="197"/>
      <c r="M22" s="197"/>
      <c r="N22" s="198"/>
      <c r="O22" s="71"/>
      <c r="P22" s="76">
        <f t="shared" si="7"/>
        <v>0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0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181"/>
      <c r="AB22" s="181"/>
      <c r="AC22" s="181"/>
      <c r="AD22" s="34" t="s">
        <v>10</v>
      </c>
      <c r="AE22" s="35">
        <f>DATE(AE12,12,25)</f>
        <v>42729</v>
      </c>
      <c r="AF22" s="36">
        <v>150</v>
      </c>
    </row>
    <row r="23" spans="2:32" ht="21" customHeight="1">
      <c r="B23" s="18">
        <f t="shared" si="9"/>
        <v>42500</v>
      </c>
      <c r="C23" s="21"/>
      <c r="D23" s="21"/>
      <c r="E23" s="21"/>
      <c r="F23" s="77"/>
      <c r="G23" s="121"/>
      <c r="H23" s="64"/>
      <c r="I23" s="148">
        <f t="shared" si="6"/>
        <v>0</v>
      </c>
      <c r="J23" s="196"/>
      <c r="K23" s="197"/>
      <c r="L23" s="197"/>
      <c r="M23" s="197"/>
      <c r="N23" s="198"/>
      <c r="O23" s="71"/>
      <c r="P23" s="76">
        <f t="shared" si="7"/>
        <v>0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0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181"/>
      <c r="AB23" s="181"/>
      <c r="AC23" s="181"/>
      <c r="AD23" s="34" t="s">
        <v>11</v>
      </c>
      <c r="AE23" s="35">
        <f>DATE(AE12,12,26)</f>
        <v>42730</v>
      </c>
      <c r="AF23" s="36">
        <v>150</v>
      </c>
    </row>
    <row r="24" spans="2:32" ht="21" customHeight="1">
      <c r="B24" s="18">
        <f t="shared" si="9"/>
        <v>42501</v>
      </c>
      <c r="C24" s="21"/>
      <c r="D24" s="21"/>
      <c r="E24" s="21"/>
      <c r="F24" s="77"/>
      <c r="G24" s="121"/>
      <c r="H24" s="95"/>
      <c r="I24" s="148">
        <f t="shared" si="6"/>
        <v>0</v>
      </c>
      <c r="J24" s="196"/>
      <c r="K24" s="197"/>
      <c r="L24" s="197"/>
      <c r="M24" s="197"/>
      <c r="N24" s="198"/>
      <c r="O24" s="71"/>
      <c r="P24" s="76">
        <f t="shared" si="7"/>
        <v>0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0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181"/>
      <c r="AB24" s="181"/>
      <c r="AC24" s="181"/>
      <c r="AD24" s="40" t="s">
        <v>23</v>
      </c>
      <c r="AE24" s="61">
        <f>DATE(AE12,12,31)</f>
        <v>42735</v>
      </c>
      <c r="AF24" s="50">
        <v>125</v>
      </c>
    </row>
    <row r="25" spans="2:29" ht="21" customHeight="1">
      <c r="B25" s="18">
        <f t="shared" si="9"/>
        <v>42502</v>
      </c>
      <c r="C25" s="21"/>
      <c r="D25" s="21"/>
      <c r="E25" s="21"/>
      <c r="F25" s="77"/>
      <c r="G25" s="121"/>
      <c r="H25" s="64"/>
      <c r="I25" s="148">
        <f t="shared" si="6"/>
        <v>0</v>
      </c>
      <c r="J25" s="196"/>
      <c r="K25" s="197"/>
      <c r="L25" s="197"/>
      <c r="M25" s="197"/>
      <c r="N25" s="198"/>
      <c r="O25" s="71"/>
      <c r="P25" s="76">
        <f t="shared" si="7"/>
        <v>0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0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181"/>
      <c r="AB25" s="181"/>
      <c r="AC25" s="181"/>
    </row>
    <row r="26" spans="2:32" ht="21" customHeight="1">
      <c r="B26" s="18">
        <f t="shared" si="9"/>
        <v>42503</v>
      </c>
      <c r="C26" s="21"/>
      <c r="D26" s="21"/>
      <c r="E26" s="21"/>
      <c r="F26" s="77"/>
      <c r="G26" s="121"/>
      <c r="H26" s="64"/>
      <c r="I26" s="148">
        <f t="shared" si="6"/>
        <v>0</v>
      </c>
      <c r="J26" s="196"/>
      <c r="K26" s="197"/>
      <c r="L26" s="197"/>
      <c r="M26" s="197"/>
      <c r="N26" s="198"/>
      <c r="O26" s="71"/>
      <c r="P26" s="76">
        <f t="shared" si="7"/>
        <v>0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0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181"/>
      <c r="AB26" s="181"/>
      <c r="AC26" s="181"/>
      <c r="AD26" s="80" t="s">
        <v>31</v>
      </c>
      <c r="AE26" s="81">
        <f>YEAR(Beginndatum_1)</f>
        <v>2016</v>
      </c>
      <c r="AF26" s="82" t="s">
        <v>26</v>
      </c>
    </row>
    <row r="27" spans="2:34" ht="21" customHeight="1">
      <c r="B27" s="18">
        <f t="shared" si="9"/>
        <v>42504</v>
      </c>
      <c r="C27" s="21"/>
      <c r="D27" s="21"/>
      <c r="E27" s="21"/>
      <c r="F27" s="77"/>
      <c r="G27" s="121"/>
      <c r="H27" s="64"/>
      <c r="I27" s="148">
        <f t="shared" si="6"/>
        <v>0</v>
      </c>
      <c r="J27" s="196"/>
      <c r="K27" s="197"/>
      <c r="L27" s="197"/>
      <c r="M27" s="197"/>
      <c r="N27" s="198"/>
      <c r="O27" s="71"/>
      <c r="P27" s="76">
        <f t="shared" si="7"/>
        <v>0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1</v>
      </c>
      <c r="V27" s="76">
        <f t="shared" si="4"/>
        <v>0</v>
      </c>
      <c r="W27" s="76">
        <f t="shared" si="5"/>
        <v>0</v>
      </c>
      <c r="X27" s="9"/>
      <c r="Y27" s="24"/>
      <c r="Z27" s="25"/>
      <c r="AA27" s="181"/>
      <c r="AB27" s="181"/>
      <c r="AC27" s="181"/>
      <c r="AD27" s="205" t="s">
        <v>37</v>
      </c>
      <c r="AE27" s="206"/>
      <c r="AF27" s="207"/>
      <c r="AH27" s="2" t="s">
        <v>36</v>
      </c>
    </row>
    <row r="28" spans="2:32" ht="21" customHeight="1">
      <c r="B28" s="18">
        <f t="shared" si="9"/>
        <v>42505</v>
      </c>
      <c r="C28" s="21"/>
      <c r="D28" s="21"/>
      <c r="E28" s="21"/>
      <c r="F28" s="77"/>
      <c r="G28" s="121"/>
      <c r="H28" s="64"/>
      <c r="I28" s="148">
        <f t="shared" si="6"/>
        <v>0</v>
      </c>
      <c r="J28" s="196"/>
      <c r="K28" s="197"/>
      <c r="L28" s="197"/>
      <c r="M28" s="197"/>
      <c r="N28" s="198"/>
      <c r="O28" s="71"/>
      <c r="P28" s="76">
        <f t="shared" si="7"/>
        <v>1</v>
      </c>
      <c r="Q28" s="76">
        <f t="shared" si="0"/>
        <v>0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0</v>
      </c>
      <c r="V28" s="76">
        <f t="shared" si="4"/>
        <v>1</v>
      </c>
      <c r="W28" s="76">
        <f t="shared" si="5"/>
        <v>0</v>
      </c>
      <c r="X28" s="9"/>
      <c r="Y28" s="24"/>
      <c r="Z28" s="25"/>
      <c r="AA28" s="181"/>
      <c r="AB28" s="181"/>
      <c r="AC28" s="181"/>
      <c r="AD28" s="208"/>
      <c r="AE28" s="209"/>
      <c r="AF28" s="210"/>
    </row>
    <row r="29" spans="2:32" ht="21" customHeight="1">
      <c r="B29" s="18">
        <f t="shared" si="9"/>
        <v>42506</v>
      </c>
      <c r="C29" s="21"/>
      <c r="D29" s="21"/>
      <c r="E29" s="21"/>
      <c r="F29" s="77"/>
      <c r="G29" s="121"/>
      <c r="H29" s="64"/>
      <c r="I29" s="148">
        <f t="shared" si="6"/>
        <v>0</v>
      </c>
      <c r="J29" s="196"/>
      <c r="K29" s="197"/>
      <c r="L29" s="197"/>
      <c r="M29" s="197"/>
      <c r="N29" s="198"/>
      <c r="O29" s="71"/>
      <c r="P29" s="76">
        <f t="shared" si="7"/>
        <v>0</v>
      </c>
      <c r="Q29" s="76">
        <f t="shared" si="0"/>
        <v>1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0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181"/>
      <c r="AB29" s="181"/>
      <c r="AC29" s="181"/>
      <c r="AD29" s="199" t="s">
        <v>38</v>
      </c>
      <c r="AE29" s="200"/>
      <c r="AF29" s="201"/>
    </row>
    <row r="30" spans="2:32" ht="21" customHeight="1">
      <c r="B30" s="18">
        <f t="shared" si="9"/>
        <v>42507</v>
      </c>
      <c r="C30" s="21"/>
      <c r="D30" s="21"/>
      <c r="E30" s="21"/>
      <c r="F30" s="77"/>
      <c r="G30" s="121"/>
      <c r="H30" s="64"/>
      <c r="I30" s="148">
        <f t="shared" si="6"/>
        <v>0</v>
      </c>
      <c r="J30" s="196"/>
      <c r="K30" s="197"/>
      <c r="L30" s="197"/>
      <c r="M30" s="197"/>
      <c r="N30" s="198"/>
      <c r="O30" s="71"/>
      <c r="P30" s="76">
        <f t="shared" si="7"/>
        <v>0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0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181"/>
      <c r="AB30" s="181"/>
      <c r="AC30" s="181"/>
      <c r="AD30" s="202"/>
      <c r="AE30" s="203"/>
      <c r="AF30" s="204"/>
    </row>
    <row r="31" spans="2:32" ht="21" customHeight="1">
      <c r="B31" s="18">
        <f t="shared" si="9"/>
        <v>42508</v>
      </c>
      <c r="C31" s="21"/>
      <c r="D31" s="21"/>
      <c r="E31" s="21"/>
      <c r="F31" s="77"/>
      <c r="G31" s="121"/>
      <c r="H31" s="64"/>
      <c r="I31" s="148">
        <f t="shared" si="6"/>
        <v>0</v>
      </c>
      <c r="J31" s="196"/>
      <c r="K31" s="197"/>
      <c r="L31" s="197"/>
      <c r="M31" s="197"/>
      <c r="N31" s="198"/>
      <c r="O31" s="71"/>
      <c r="P31" s="76">
        <f t="shared" si="7"/>
        <v>0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0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181"/>
      <c r="AB31" s="181"/>
      <c r="AC31" s="181"/>
      <c r="AD31" s="38" t="s">
        <v>27</v>
      </c>
      <c r="AE31" s="42">
        <f>IF([0]!HL_3_Koenige_1=""," ",[0]!HL_3_Koenige_1)</f>
        <v>42375</v>
      </c>
      <c r="AF31" s="33">
        <v>125</v>
      </c>
    </row>
    <row r="32" spans="2:32" ht="21" customHeight="1">
      <c r="B32" s="18">
        <f t="shared" si="9"/>
        <v>42509</v>
      </c>
      <c r="C32" s="21"/>
      <c r="D32" s="21"/>
      <c r="E32" s="21"/>
      <c r="F32" s="77"/>
      <c r="G32" s="121"/>
      <c r="H32" s="64"/>
      <c r="I32" s="148">
        <f t="shared" si="6"/>
        <v>0</v>
      </c>
      <c r="J32" s="196"/>
      <c r="K32" s="197"/>
      <c r="L32" s="197"/>
      <c r="M32" s="197"/>
      <c r="N32" s="198"/>
      <c r="O32" s="71"/>
      <c r="P32" s="76">
        <f t="shared" si="7"/>
        <v>0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0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181"/>
      <c r="AB32" s="181"/>
      <c r="AC32" s="181"/>
      <c r="AD32" s="37" t="s">
        <v>28</v>
      </c>
      <c r="AE32" s="43">
        <f>IF([0]!Fronleichnam_1=""," ",[0]!Fronleichnam_1)</f>
        <v>42516</v>
      </c>
      <c r="AF32" s="36">
        <v>125</v>
      </c>
    </row>
    <row r="33" spans="2:32" ht="21" customHeight="1">
      <c r="B33" s="18">
        <f t="shared" si="9"/>
        <v>42510</v>
      </c>
      <c r="C33" s="21"/>
      <c r="D33" s="21"/>
      <c r="E33" s="21"/>
      <c r="F33" s="77"/>
      <c r="G33" s="121"/>
      <c r="H33" s="64"/>
      <c r="I33" s="148">
        <f t="shared" si="6"/>
        <v>0</v>
      </c>
      <c r="J33" s="196"/>
      <c r="K33" s="197"/>
      <c r="L33" s="197"/>
      <c r="M33" s="197"/>
      <c r="N33" s="198"/>
      <c r="O33" s="71"/>
      <c r="P33" s="76">
        <f t="shared" si="7"/>
        <v>0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0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181"/>
      <c r="AB33" s="181"/>
      <c r="AC33" s="181"/>
      <c r="AD33" s="37" t="s">
        <v>34</v>
      </c>
      <c r="AE33" s="43">
        <f>IF([0]!Friedensfest_1=""," ",[0]!Friedensfest_1)</f>
        <v>42590</v>
      </c>
      <c r="AF33" s="36">
        <v>125</v>
      </c>
    </row>
    <row r="34" spans="2:32" ht="21" customHeight="1">
      <c r="B34" s="18">
        <f t="shared" si="9"/>
        <v>42511</v>
      </c>
      <c r="C34" s="21"/>
      <c r="D34" s="21"/>
      <c r="E34" s="21"/>
      <c r="F34" s="77"/>
      <c r="G34" s="121"/>
      <c r="H34" s="64"/>
      <c r="I34" s="148">
        <f t="shared" si="6"/>
        <v>0</v>
      </c>
      <c r="J34" s="196"/>
      <c r="K34" s="197"/>
      <c r="L34" s="197"/>
      <c r="M34" s="197"/>
      <c r="N34" s="198"/>
      <c r="O34" s="71"/>
      <c r="P34" s="76">
        <f t="shared" si="7"/>
        <v>0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1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181"/>
      <c r="AB34" s="181"/>
      <c r="AC34" s="181"/>
      <c r="AD34" s="37" t="s">
        <v>29</v>
      </c>
      <c r="AE34" s="43">
        <f>IF([0]!Maria_Himmelfahrt_1=""," ",[0]!Maria_Himmelfahrt_1)</f>
        <v>42597</v>
      </c>
      <c r="AF34" s="36">
        <v>125</v>
      </c>
    </row>
    <row r="35" spans="2:32" ht="21" customHeight="1">
      <c r="B35" s="18">
        <f t="shared" si="9"/>
        <v>42512</v>
      </c>
      <c r="C35" s="21"/>
      <c r="D35" s="21"/>
      <c r="E35" s="21"/>
      <c r="F35" s="77"/>
      <c r="G35" s="121"/>
      <c r="H35" s="64"/>
      <c r="I35" s="148">
        <f t="shared" si="6"/>
        <v>0</v>
      </c>
      <c r="J35" s="196"/>
      <c r="K35" s="197"/>
      <c r="L35" s="197"/>
      <c r="M35" s="197"/>
      <c r="N35" s="198"/>
      <c r="O35" s="71"/>
      <c r="P35" s="76">
        <f t="shared" si="7"/>
        <v>1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0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181"/>
      <c r="AB35" s="181"/>
      <c r="AC35" s="181"/>
      <c r="AD35" s="37" t="s">
        <v>33</v>
      </c>
      <c r="AE35" s="44">
        <f>IF([0]!Refomationstag_1=""," ",[0]!Refomationstag_1)</f>
        <v>42674</v>
      </c>
      <c r="AF35" s="39">
        <v>125</v>
      </c>
    </row>
    <row r="36" spans="2:32" ht="21" customHeight="1">
      <c r="B36" s="18">
        <f t="shared" si="9"/>
        <v>42513</v>
      </c>
      <c r="C36" s="21"/>
      <c r="D36" s="21"/>
      <c r="E36" s="21"/>
      <c r="F36" s="77"/>
      <c r="G36" s="121"/>
      <c r="H36" s="64"/>
      <c r="I36" s="148">
        <f t="shared" si="6"/>
        <v>0</v>
      </c>
      <c r="J36" s="196"/>
      <c r="K36" s="197"/>
      <c r="L36" s="197"/>
      <c r="M36" s="197"/>
      <c r="N36" s="198"/>
      <c r="O36" s="71"/>
      <c r="P36" s="76">
        <f t="shared" si="7"/>
        <v>0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0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181"/>
      <c r="AB36" s="181"/>
      <c r="AC36" s="181"/>
      <c r="AD36" s="37" t="s">
        <v>30</v>
      </c>
      <c r="AE36" s="43">
        <f>IF([0]!Allerheiligen_1=""," ",[0]!Allerheiligen_1)</f>
        <v>42675</v>
      </c>
      <c r="AF36" s="36">
        <v>125</v>
      </c>
    </row>
    <row r="37" spans="2:32" ht="21" customHeight="1">
      <c r="B37" s="18">
        <f t="shared" si="9"/>
        <v>42514</v>
      </c>
      <c r="C37" s="21"/>
      <c r="D37" s="21"/>
      <c r="E37" s="21"/>
      <c r="F37" s="77"/>
      <c r="G37" s="121"/>
      <c r="H37" s="64"/>
      <c r="I37" s="148">
        <f t="shared" si="6"/>
        <v>0</v>
      </c>
      <c r="J37" s="196"/>
      <c r="K37" s="197"/>
      <c r="L37" s="197"/>
      <c r="M37" s="197"/>
      <c r="N37" s="198"/>
      <c r="O37" s="71"/>
      <c r="P37" s="76">
        <f t="shared" si="7"/>
        <v>0</v>
      </c>
      <c r="Q37" s="76">
        <f t="shared" si="0"/>
        <v>0</v>
      </c>
      <c r="R37" s="76">
        <f t="shared" si="1"/>
        <v>0</v>
      </c>
      <c r="S37" s="76">
        <f t="shared" si="2"/>
        <v>0</v>
      </c>
      <c r="T37" s="76">
        <f t="shared" si="3"/>
        <v>0</v>
      </c>
      <c r="U37" s="76">
        <f t="shared" si="8"/>
        <v>0</v>
      </c>
      <c r="V37" s="76">
        <f t="shared" si="4"/>
        <v>0</v>
      </c>
      <c r="W37" s="76">
        <f t="shared" si="5"/>
        <v>0</v>
      </c>
      <c r="X37" s="9"/>
      <c r="Y37" s="29"/>
      <c r="Z37" s="30"/>
      <c r="AA37" s="181"/>
      <c r="AB37" s="181"/>
      <c r="AC37" s="181"/>
      <c r="AD37" s="40" t="s">
        <v>35</v>
      </c>
      <c r="AE37" s="45">
        <f>IF([0]!Buss_Bettag_1=""," ",[0]!Buss_Bettag_1)</f>
        <v>42690</v>
      </c>
      <c r="AF37" s="41">
        <v>125</v>
      </c>
    </row>
    <row r="38" spans="2:33" ht="21" customHeight="1">
      <c r="B38" s="18">
        <f t="shared" si="9"/>
        <v>42515</v>
      </c>
      <c r="C38" s="21"/>
      <c r="D38" s="21"/>
      <c r="E38" s="21"/>
      <c r="F38" s="77"/>
      <c r="G38" s="121"/>
      <c r="H38" s="64"/>
      <c r="I38" s="148">
        <f t="shared" si="6"/>
        <v>0</v>
      </c>
      <c r="J38" s="196"/>
      <c r="K38" s="197"/>
      <c r="L38" s="197"/>
      <c r="M38" s="197"/>
      <c r="N38" s="198"/>
      <c r="O38" s="71"/>
      <c r="P38" s="76">
        <f t="shared" si="7"/>
        <v>0</v>
      </c>
      <c r="Q38" s="76">
        <f t="shared" si="0"/>
        <v>0</v>
      </c>
      <c r="R38" s="76">
        <f t="shared" si="1"/>
        <v>0</v>
      </c>
      <c r="S38" s="76">
        <f t="shared" si="2"/>
        <v>0</v>
      </c>
      <c r="T38" s="76">
        <f t="shared" si="3"/>
        <v>0</v>
      </c>
      <c r="U38" s="76">
        <f t="shared" si="8"/>
        <v>0</v>
      </c>
      <c r="V38" s="76">
        <f t="shared" si="4"/>
        <v>1</v>
      </c>
      <c r="W38" s="76">
        <f t="shared" si="5"/>
        <v>0</v>
      </c>
      <c r="X38" s="9"/>
      <c r="Y38" s="29"/>
      <c r="Z38" s="25"/>
      <c r="AA38" s="181"/>
      <c r="AB38" s="181"/>
      <c r="AC38" s="181"/>
      <c r="AD38" s="51" t="s">
        <v>2</v>
      </c>
      <c r="AE38" s="52">
        <f>IF([0]!Ostersonntag_1=""," ",[0]!Ostersonntag_1)</f>
        <v>42456</v>
      </c>
      <c r="AF38" s="53">
        <v>125</v>
      </c>
      <c r="AG38" s="56"/>
    </row>
    <row r="39" spans="2:32" ht="21" customHeight="1">
      <c r="B39" s="18">
        <f t="shared" si="9"/>
        <v>42516</v>
      </c>
      <c r="C39" s="21"/>
      <c r="D39" s="21"/>
      <c r="E39" s="21"/>
      <c r="F39" s="77"/>
      <c r="G39" s="121"/>
      <c r="H39" s="64"/>
      <c r="I39" s="148">
        <f t="shared" si="6"/>
        <v>0</v>
      </c>
      <c r="J39" s="196"/>
      <c r="K39" s="197"/>
      <c r="L39" s="197"/>
      <c r="M39" s="197"/>
      <c r="N39" s="198"/>
      <c r="O39" s="71"/>
      <c r="P39" s="76">
        <f t="shared" si="7"/>
        <v>0</v>
      </c>
      <c r="Q39" s="76">
        <f t="shared" si="0"/>
        <v>1</v>
      </c>
      <c r="R39" s="76">
        <f t="shared" si="1"/>
        <v>0</v>
      </c>
      <c r="S39" s="76">
        <f t="shared" si="2"/>
        <v>0</v>
      </c>
      <c r="T39" s="76">
        <f t="shared" si="3"/>
        <v>0</v>
      </c>
      <c r="U39" s="76">
        <f t="shared" si="8"/>
        <v>0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181"/>
      <c r="AB39" s="181"/>
      <c r="AC39" s="181"/>
      <c r="AD39" s="54" t="s">
        <v>39</v>
      </c>
      <c r="AE39" s="55">
        <f>IF([0]!Pfingstsonntag_1=""," ",[0]!Pfingstsonntag_1)</f>
        <v>42505</v>
      </c>
      <c r="AF39" s="53">
        <v>125</v>
      </c>
    </row>
    <row r="40" spans="2:32" ht="21" customHeight="1">
      <c r="B40" s="18">
        <f t="shared" si="9"/>
        <v>42517</v>
      </c>
      <c r="C40" s="21"/>
      <c r="D40" s="21"/>
      <c r="E40" s="21"/>
      <c r="F40" s="77"/>
      <c r="G40" s="121"/>
      <c r="H40" s="64"/>
      <c r="I40" s="148">
        <f t="shared" si="6"/>
        <v>0</v>
      </c>
      <c r="J40" s="196"/>
      <c r="K40" s="197"/>
      <c r="L40" s="197"/>
      <c r="M40" s="197"/>
      <c r="N40" s="198"/>
      <c r="O40" s="71"/>
      <c r="P40" s="76">
        <f t="shared" si="7"/>
        <v>0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0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181"/>
      <c r="AB40" s="181"/>
      <c r="AC40" s="181"/>
      <c r="AD40" s="57"/>
      <c r="AE40" s="56"/>
      <c r="AF40" s="56"/>
    </row>
    <row r="41" spans="2:32" ht="21" customHeight="1">
      <c r="B41" s="18">
        <f t="shared" si="9"/>
        <v>42518</v>
      </c>
      <c r="C41" s="21"/>
      <c r="D41" s="21"/>
      <c r="E41" s="21"/>
      <c r="F41" s="77"/>
      <c r="G41" s="121"/>
      <c r="H41" s="64"/>
      <c r="I41" s="148">
        <f t="shared" si="6"/>
        <v>0</v>
      </c>
      <c r="J41" s="196"/>
      <c r="K41" s="197"/>
      <c r="L41" s="197"/>
      <c r="M41" s="197"/>
      <c r="N41" s="198"/>
      <c r="O41" s="71"/>
      <c r="P41" s="76">
        <f t="shared" si="7"/>
        <v>0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1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181"/>
      <c r="AB41" s="181"/>
      <c r="AC41" s="181"/>
      <c r="AD41" s="56"/>
      <c r="AE41" s="56"/>
      <c r="AF41" s="56"/>
    </row>
    <row r="42" spans="2:32" ht="21" customHeight="1">
      <c r="B42" s="18">
        <f t="shared" si="9"/>
        <v>42519</v>
      </c>
      <c r="C42" s="21"/>
      <c r="D42" s="21"/>
      <c r="E42" s="21"/>
      <c r="F42" s="77"/>
      <c r="G42" s="121"/>
      <c r="H42" s="64"/>
      <c r="I42" s="148">
        <f t="shared" si="6"/>
        <v>0</v>
      </c>
      <c r="J42" s="196"/>
      <c r="K42" s="197"/>
      <c r="L42" s="197"/>
      <c r="M42" s="197"/>
      <c r="N42" s="198"/>
      <c r="O42" s="71"/>
      <c r="P42" s="76">
        <f t="shared" si="7"/>
        <v>1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0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181"/>
      <c r="AB42" s="181"/>
      <c r="AC42" s="181"/>
      <c r="AD42" s="56"/>
      <c r="AE42" s="56"/>
      <c r="AF42" s="56"/>
    </row>
    <row r="43" spans="2:32" ht="21" customHeight="1">
      <c r="B43" s="18">
        <f t="shared" si="9"/>
        <v>42520</v>
      </c>
      <c r="C43" s="21"/>
      <c r="D43" s="21"/>
      <c r="E43" s="21"/>
      <c r="F43" s="77"/>
      <c r="G43" s="121"/>
      <c r="H43" s="64"/>
      <c r="I43" s="148">
        <f t="shared" si="6"/>
        <v>0</v>
      </c>
      <c r="J43" s="196"/>
      <c r="K43" s="197"/>
      <c r="L43" s="197"/>
      <c r="M43" s="197"/>
      <c r="N43" s="198"/>
      <c r="O43" s="71"/>
      <c r="P43" s="76">
        <f t="shared" si="7"/>
        <v>0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0</v>
      </c>
      <c r="V43" s="76">
        <f t="shared" si="4"/>
        <v>0</v>
      </c>
      <c r="W43" s="76">
        <f t="shared" si="5"/>
        <v>0</v>
      </c>
      <c r="X43" s="9"/>
      <c r="Y43" s="24"/>
      <c r="Z43" s="25"/>
      <c r="AA43" s="181"/>
      <c r="AB43" s="181"/>
      <c r="AC43" s="181"/>
      <c r="AD43" s="56"/>
      <c r="AE43" s="56"/>
      <c r="AF43" s="56"/>
    </row>
    <row r="44" spans="2:32" ht="21" customHeight="1">
      <c r="B44" s="19">
        <f t="shared" si="9"/>
        <v>42521</v>
      </c>
      <c r="C44" s="67"/>
      <c r="D44" s="67"/>
      <c r="E44" s="67"/>
      <c r="F44" s="78"/>
      <c r="G44" s="123"/>
      <c r="H44" s="108"/>
      <c r="I44" s="149">
        <f t="shared" si="6"/>
        <v>0</v>
      </c>
      <c r="J44" s="240"/>
      <c r="K44" s="241"/>
      <c r="L44" s="241"/>
      <c r="M44" s="241"/>
      <c r="N44" s="242"/>
      <c r="O44" s="71"/>
      <c r="P44" s="76">
        <f t="shared" si="7"/>
        <v>0</v>
      </c>
      <c r="Q44" s="76">
        <f t="shared" si="0"/>
        <v>0</v>
      </c>
      <c r="R44" s="76">
        <f t="shared" si="1"/>
        <v>0</v>
      </c>
      <c r="S44" s="76">
        <f t="shared" si="2"/>
        <v>0</v>
      </c>
      <c r="T44" s="76">
        <f t="shared" si="3"/>
        <v>0</v>
      </c>
      <c r="U44" s="76">
        <f t="shared" si="8"/>
        <v>0</v>
      </c>
      <c r="V44" s="76">
        <f t="shared" si="4"/>
        <v>0</v>
      </c>
      <c r="W44" s="76">
        <f t="shared" si="5"/>
        <v>0</v>
      </c>
      <c r="X44" s="9"/>
      <c r="Y44" s="26"/>
      <c r="Z44" s="27"/>
      <c r="AA44" s="181"/>
      <c r="AB44" s="181"/>
      <c r="AC44" s="181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85"/>
      <c r="G45" s="130"/>
      <c r="H45" s="138"/>
      <c r="I45" s="143">
        <f>SUM(I14:I44)</f>
        <v>0</v>
      </c>
      <c r="J45" s="86"/>
      <c r="K45" s="115"/>
      <c r="L45" s="86"/>
      <c r="M45" s="115"/>
      <c r="N45" s="116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181"/>
      <c r="AB45" s="181"/>
      <c r="AC45" s="181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</row>
    <row r="48" spans="2:29" ht="12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</row>
    <row r="49" spans="2:29" ht="12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</row>
    <row r="50" spans="2:29" ht="12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</row>
    <row r="51" spans="2:29" ht="12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</row>
    <row r="52" spans="2:29" ht="12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</row>
    <row r="53" spans="2:29" ht="12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</row>
    <row r="54" spans="2:29" ht="12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</row>
    <row r="55" spans="2:29" ht="12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</row>
  </sheetData>
  <sheetProtection password="8299" sheet="1"/>
  <mergeCells count="62">
    <mergeCell ref="J38:N38"/>
    <mergeCell ref="J33:N33"/>
    <mergeCell ref="J40:N40"/>
    <mergeCell ref="J41:N41"/>
    <mergeCell ref="J42:N42"/>
    <mergeCell ref="J43:N43"/>
    <mergeCell ref="J44:N44"/>
    <mergeCell ref="J34:N34"/>
    <mergeCell ref="J35:N35"/>
    <mergeCell ref="J36:N36"/>
    <mergeCell ref="J37:N37"/>
    <mergeCell ref="J24:N24"/>
    <mergeCell ref="J25:N25"/>
    <mergeCell ref="J26:N26"/>
    <mergeCell ref="J27:N27"/>
    <mergeCell ref="J39:N39"/>
    <mergeCell ref="J31:N31"/>
    <mergeCell ref="J32:N32"/>
    <mergeCell ref="J18:N18"/>
    <mergeCell ref="J19:N19"/>
    <mergeCell ref="J20:N20"/>
    <mergeCell ref="J21:N21"/>
    <mergeCell ref="J22:N22"/>
    <mergeCell ref="J23:N23"/>
    <mergeCell ref="J28:N28"/>
    <mergeCell ref="J29:N29"/>
    <mergeCell ref="AE12:AE13"/>
    <mergeCell ref="AF12:AF13"/>
    <mergeCell ref="Y14:Z14"/>
    <mergeCell ref="AD27:AF28"/>
    <mergeCell ref="AD29:AF30"/>
    <mergeCell ref="AD12:AD13"/>
    <mergeCell ref="D7:M7"/>
    <mergeCell ref="B8:C8"/>
    <mergeCell ref="D8:M8"/>
    <mergeCell ref="B9:M9"/>
    <mergeCell ref="J30:N30"/>
    <mergeCell ref="B47:AC55"/>
    <mergeCell ref="J14:N14"/>
    <mergeCell ref="J15:N15"/>
    <mergeCell ref="J16:N16"/>
    <mergeCell ref="J17:N17"/>
    <mergeCell ref="L10:M10"/>
    <mergeCell ref="B2:Z3"/>
    <mergeCell ref="J12:N13"/>
    <mergeCell ref="Y5:Z10"/>
    <mergeCell ref="B11:Z11"/>
    <mergeCell ref="B12:B13"/>
    <mergeCell ref="C12:D12"/>
    <mergeCell ref="E12:F12"/>
    <mergeCell ref="Y12:Z13"/>
    <mergeCell ref="B7:C7"/>
    <mergeCell ref="B1:Z1"/>
    <mergeCell ref="AA3:AC45"/>
    <mergeCell ref="B4:Z4"/>
    <mergeCell ref="B5:C5"/>
    <mergeCell ref="D5:M5"/>
    <mergeCell ref="B6:C6"/>
    <mergeCell ref="D6:M6"/>
    <mergeCell ref="B10:C10"/>
    <mergeCell ref="D10:H10"/>
    <mergeCell ref="J10:K10"/>
  </mergeCells>
  <conditionalFormatting sqref="B14:B44">
    <cfRule type="expression" priority="7" dxfId="12" stopIfTrue="1">
      <formula>OR(WEEKDAY(B14)=7,WEEKDAY(B14)=1)</formula>
    </cfRule>
  </conditionalFormatting>
  <conditionalFormatting sqref="C14:C44">
    <cfRule type="expression" priority="8" dxfId="0" stopIfTrue="1">
      <formula>OR(WEEKDAY(B14)=7,WEEKDAY(B14)=1)</formula>
    </cfRule>
  </conditionalFormatting>
  <conditionalFormatting sqref="D14:D44">
    <cfRule type="expression" priority="9" dxfId="0" stopIfTrue="1">
      <formula>OR(WEEKDAY(B14)=7,WEEKDAY(B14)=1)</formula>
    </cfRule>
  </conditionalFormatting>
  <conditionalFormatting sqref="G14:G44">
    <cfRule type="expression" priority="10" dxfId="0" stopIfTrue="1">
      <formula>OR(WEEKDAY(B14)=7,WEEKDAY(B14)=1)</formula>
    </cfRule>
  </conditionalFormatting>
  <conditionalFormatting sqref="J14:J44">
    <cfRule type="expression" priority="11" dxfId="0" stopIfTrue="1">
      <formula>OR(WEEKDAY(B14)=7,WEEKDAY(B14)=1)</formula>
    </cfRule>
  </conditionalFormatting>
  <conditionalFormatting sqref="O14:O44">
    <cfRule type="expression" priority="15" dxfId="0" stopIfTrue="1">
      <formula>OR(WEEKDAY(C14)=7,WEEKDAY(C14)=1)</formula>
    </cfRule>
  </conditionalFormatting>
  <conditionalFormatting sqref="E14:E44">
    <cfRule type="expression" priority="6" dxfId="4" stopIfTrue="1">
      <formula>OR(WEEKDAY(B14)=7,WEEKDAY(B14)=1)</formula>
    </cfRule>
  </conditionalFormatting>
  <conditionalFormatting sqref="F14:F44">
    <cfRule type="expression" priority="5" dxfId="4" stopIfTrue="1">
      <formula>OR(WEEKDAY(B14)=7,WEEKDAY(B14)=1)</formula>
    </cfRule>
  </conditionalFormatting>
  <conditionalFormatting sqref="W14:W44">
    <cfRule type="expression" priority="82" dxfId="0" stopIfTrue="1">
      <formula>OR(WEEKDAY(C14)=7,WEEKDAY(C14)=1)</formula>
    </cfRule>
  </conditionalFormatting>
  <conditionalFormatting sqref="V14:V44">
    <cfRule type="expression" priority="84" dxfId="0" stopIfTrue="1">
      <formula>OR(WEEKDAY(C14)=7,WEEKDAY(C14)=1)</formula>
    </cfRule>
  </conditionalFormatting>
  <conditionalFormatting sqref="U14:U44">
    <cfRule type="expression" priority="86" dxfId="0" stopIfTrue="1">
      <formula>OR(WEEKDAY(C14)=7,WEEKDAY(C14)=1)</formula>
    </cfRule>
  </conditionalFormatting>
  <conditionalFormatting sqref="T14:T44">
    <cfRule type="expression" priority="88" dxfId="0" stopIfTrue="1">
      <formula>OR(WEEKDAY(C14)=7,WEEKDAY(C14)=1)</formula>
    </cfRule>
  </conditionalFormatting>
  <conditionalFormatting sqref="S14:S44">
    <cfRule type="expression" priority="90" dxfId="0" stopIfTrue="1">
      <formula>OR(WEEKDAY(C14)=7,WEEKDAY(C14)=1)</formula>
    </cfRule>
  </conditionalFormatting>
  <conditionalFormatting sqref="R14:R44">
    <cfRule type="expression" priority="92" dxfId="0" stopIfTrue="1">
      <formula>OR(WEEKDAY(C14)=7,WEEKDAY(C14)=1)</formula>
    </cfRule>
  </conditionalFormatting>
  <conditionalFormatting sqref="Q14:Q44">
    <cfRule type="expression" priority="94" dxfId="0" stopIfTrue="1">
      <formula>OR(WEEKDAY(C14)=7,WEEKDAY(C14)=1)</formula>
    </cfRule>
  </conditionalFormatting>
  <conditionalFormatting sqref="P14:P44 P14:W14 Q15:W44">
    <cfRule type="expression" priority="96" dxfId="0" stopIfTrue="1">
      <formula>OR(WEEKDAY(C14)=7,WEEKDAY(C14)=1)</formula>
    </cfRule>
  </conditionalFormatting>
  <conditionalFormatting sqref="H14:I44">
    <cfRule type="expression" priority="98" dxfId="4" stopIfTrue="1">
      <formula>OR(WEEKDAY(C14)=7,WEEKDAY(C14)=1)</formula>
    </cfRule>
  </conditionalFormatting>
  <conditionalFormatting sqref="G14">
    <cfRule type="expression" priority="3" dxfId="0" stopIfTrue="1">
      <formula>OR(WEEKDAY(B14)=7,WEEKDAY(B14)=1)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3.140625" style="2" hidden="1" customWidth="1"/>
    <col min="16" max="16" width="8.8515625" style="2" hidden="1" customWidth="1"/>
    <col min="17" max="17" width="7.8515625" style="2" hidden="1" customWidth="1"/>
    <col min="18" max="18" width="8.421875" style="2" hidden="1" customWidth="1"/>
    <col min="19" max="19" width="8.140625" style="2" hidden="1" customWidth="1"/>
    <col min="20" max="20" width="7.57421875" style="2" hidden="1" customWidth="1"/>
    <col min="21" max="21" width="7.421875" style="2" hidden="1" customWidth="1"/>
    <col min="22" max="22" width="7.00390625" style="2" hidden="1" customWidth="1"/>
    <col min="23" max="23" width="7.5742187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171" t="str">
        <f>IF([0]!actualdate=""," ",[0]!actualdate)</f>
        <v>Letzte Aktualisierung: 21.10.2015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2:32" ht="30" customHeight="1">
      <c r="B2" s="153" t="s">
        <v>48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  <c r="AA2" s="7"/>
      <c r="AB2" s="7"/>
      <c r="AC2" s="7"/>
      <c r="AD2" s="7"/>
      <c r="AE2" s="7"/>
      <c r="AF2" s="7"/>
    </row>
    <row r="3" spans="2:32" ht="16.5" customHeight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  <c r="AA3" s="181"/>
      <c r="AB3" s="181"/>
      <c r="AC3" s="181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181"/>
      <c r="AB4" s="181"/>
      <c r="AC4" s="181"/>
      <c r="AD4" s="5"/>
      <c r="AE4" s="5"/>
      <c r="AF4" s="28"/>
    </row>
    <row r="5" spans="2:29" ht="21.75" customHeight="1">
      <c r="B5" s="216" t="s">
        <v>13</v>
      </c>
      <c r="C5" s="217"/>
      <c r="D5" s="173"/>
      <c r="E5" s="174"/>
      <c r="F5" s="174"/>
      <c r="G5" s="174"/>
      <c r="H5" s="174"/>
      <c r="I5" s="174"/>
      <c r="J5" s="174"/>
      <c r="K5" s="174"/>
      <c r="L5" s="174"/>
      <c r="M5" s="175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63"/>
      <c r="Z5" s="164"/>
      <c r="AA5" s="181"/>
      <c r="AB5" s="181"/>
      <c r="AC5" s="181"/>
    </row>
    <row r="6" spans="2:29" ht="21.75" customHeight="1">
      <c r="B6" s="222" t="s">
        <v>15</v>
      </c>
      <c r="C6" s="223"/>
      <c r="D6" s="176"/>
      <c r="E6" s="177"/>
      <c r="F6" s="177"/>
      <c r="G6" s="177"/>
      <c r="H6" s="177"/>
      <c r="I6" s="177"/>
      <c r="J6" s="178"/>
      <c r="K6" s="178"/>
      <c r="L6" s="178"/>
      <c r="M6" s="179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65"/>
      <c r="Z6" s="166"/>
      <c r="AA6" s="181"/>
      <c r="AB6" s="181"/>
      <c r="AC6" s="181"/>
    </row>
    <row r="7" spans="2:29" ht="21.75" customHeight="1">
      <c r="B7" s="232" t="s">
        <v>14</v>
      </c>
      <c r="C7" s="233"/>
      <c r="D7" s="238"/>
      <c r="E7" s="239"/>
      <c r="F7" s="239"/>
      <c r="G7" s="239"/>
      <c r="H7" s="239"/>
      <c r="I7" s="239"/>
      <c r="J7" s="174"/>
      <c r="K7" s="174"/>
      <c r="L7" s="174"/>
      <c r="M7" s="175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65"/>
      <c r="Z7" s="166"/>
      <c r="AA7" s="181"/>
      <c r="AB7" s="181"/>
      <c r="AC7" s="181"/>
    </row>
    <row r="8" spans="2:29" ht="21.75" customHeight="1">
      <c r="B8" s="188" t="s">
        <v>16</v>
      </c>
      <c r="C8" s="189"/>
      <c r="D8" s="176"/>
      <c r="E8" s="177"/>
      <c r="F8" s="177"/>
      <c r="G8" s="177"/>
      <c r="H8" s="177"/>
      <c r="I8" s="177"/>
      <c r="J8" s="213"/>
      <c r="K8" s="213"/>
      <c r="L8" s="213"/>
      <c r="M8" s="213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65"/>
      <c r="Z8" s="166"/>
      <c r="AA8" s="181"/>
      <c r="AB8" s="181"/>
      <c r="AC8" s="181"/>
    </row>
    <row r="9" spans="2:29" ht="7.5" customHeight="1">
      <c r="B9" s="218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65"/>
      <c r="Z9" s="166"/>
      <c r="AA9" s="181"/>
      <c r="AB9" s="181"/>
      <c r="AC9" s="181"/>
    </row>
    <row r="10" spans="2:29" ht="21" customHeight="1">
      <c r="B10" s="182" t="s">
        <v>4</v>
      </c>
      <c r="C10" s="183"/>
      <c r="D10" s="184">
        <v>42522</v>
      </c>
      <c r="E10" s="185"/>
      <c r="F10" s="185"/>
      <c r="G10" s="185"/>
      <c r="H10" s="185"/>
      <c r="I10" s="127"/>
      <c r="J10" s="186" t="s">
        <v>5</v>
      </c>
      <c r="K10" s="187"/>
      <c r="L10" s="220">
        <v>10</v>
      </c>
      <c r="M10" s="221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67"/>
      <c r="Z10" s="168"/>
      <c r="AA10" s="181"/>
      <c r="AB10" s="181"/>
      <c r="AC10" s="181"/>
    </row>
    <row r="11" spans="2:29" s="6" customFormat="1" ht="12.75" customHeight="1"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181"/>
      <c r="AB11" s="181"/>
      <c r="AC11" s="181"/>
    </row>
    <row r="12" spans="2:32" ht="21" customHeight="1">
      <c r="B12" s="234" t="s">
        <v>17</v>
      </c>
      <c r="C12" s="190" t="s">
        <v>24</v>
      </c>
      <c r="D12" s="192"/>
      <c r="E12" s="190" t="s">
        <v>25</v>
      </c>
      <c r="F12" s="191"/>
      <c r="G12" s="128" t="s">
        <v>49</v>
      </c>
      <c r="H12" s="88" t="s">
        <v>46</v>
      </c>
      <c r="I12" s="88" t="s">
        <v>52</v>
      </c>
      <c r="J12" s="159" t="s">
        <v>50</v>
      </c>
      <c r="K12" s="159"/>
      <c r="L12" s="159"/>
      <c r="M12" s="159"/>
      <c r="N12" s="160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228" t="s">
        <v>20</v>
      </c>
      <c r="Z12" s="229"/>
      <c r="AA12" s="181"/>
      <c r="AB12" s="181"/>
      <c r="AC12" s="181"/>
      <c r="AD12" s="214" t="s">
        <v>32</v>
      </c>
      <c r="AE12" s="236">
        <f>YEAR(Beginndatum_1)</f>
        <v>2016</v>
      </c>
      <c r="AF12" s="226" t="s">
        <v>26</v>
      </c>
    </row>
    <row r="13" spans="2:32" ht="21" customHeight="1">
      <c r="B13" s="235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79" t="s">
        <v>47</v>
      </c>
      <c r="I13" s="79" t="s">
        <v>53</v>
      </c>
      <c r="J13" s="161"/>
      <c r="K13" s="161"/>
      <c r="L13" s="161"/>
      <c r="M13" s="161"/>
      <c r="N13" s="162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230"/>
      <c r="Z13" s="231"/>
      <c r="AA13" s="181"/>
      <c r="AB13" s="181"/>
      <c r="AC13" s="181"/>
      <c r="AD13" s="215"/>
      <c r="AE13" s="237"/>
      <c r="AF13" s="227"/>
    </row>
    <row r="14" spans="2:32" ht="21" customHeight="1">
      <c r="B14" s="66">
        <f>Beginndatum_1</f>
        <v>42522</v>
      </c>
      <c r="C14" s="20">
        <v>0</v>
      </c>
      <c r="D14" s="20">
        <v>0</v>
      </c>
      <c r="E14" s="20"/>
      <c r="F14" s="96"/>
      <c r="G14" s="120">
        <v>0</v>
      </c>
      <c r="H14" s="97"/>
      <c r="I14" s="147">
        <f>IF(B14&lt;&gt;"",D14+IF(D14&lt;C14,1,0)-C14+F14+IF(F14&lt;E14,1,0)-E14-G14,"")</f>
        <v>0</v>
      </c>
      <c r="J14" s="193"/>
      <c r="K14" s="194"/>
      <c r="L14" s="194"/>
      <c r="M14" s="194"/>
      <c r="N14" s="195"/>
      <c r="O14" s="70"/>
      <c r="P14" s="76">
        <f>IF(ISNUMBER(B14),IF(WEEKDAY(B14,1)=1,1,0),0)</f>
        <v>0</v>
      </c>
      <c r="Q14" s="76">
        <f aca="true" t="shared" si="0" ref="Q14:Q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R14" s="76">
        <f aca="true" t="shared" si="1" ref="R14:R44">IF(ISNUMBER(B14),IF(OR(B14=Weihnachtstag_1_1,B14=Weihnachtstag_2_1,B14=Tag_der_Arbeit_1),1,0),0)</f>
        <v>0</v>
      </c>
      <c r="S14" s="76">
        <f aca="true" t="shared" si="2" ref="S14:S44">IF(ISNUMBER(B14),IF(B14=Heiligabend_1,1,0),0)</f>
        <v>0</v>
      </c>
      <c r="T14" s="76">
        <f aca="true" t="shared" si="3" ref="T14:T44">IF(ISNUMBER(B14),IF(B14=Sylvester_1,1,0),0)</f>
        <v>0</v>
      </c>
      <c r="U14" s="76">
        <f>IF(ISNUMBER(B14),IF(WEEKDAY(B14+1,1)=1,1,0),0)</f>
        <v>0</v>
      </c>
      <c r="V14" s="76">
        <f aca="true" t="shared" si="4" ref="V14:V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4">IF(ISNUMBER(B14),IF(OR(B14+1=Weihnachtstag_1_1,B14+1=Weihnachtstag_2_1,B14+1=Tag_der_Arbeit_1),1,0),0)</f>
        <v>0</v>
      </c>
      <c r="X14" s="22"/>
      <c r="Y14" s="211"/>
      <c r="Z14" s="212"/>
      <c r="AA14" s="181"/>
      <c r="AB14" s="181"/>
      <c r="AC14" s="181"/>
      <c r="AD14" s="31" t="s">
        <v>0</v>
      </c>
      <c r="AE14" s="32">
        <f>DATE(AE12,1,1)</f>
        <v>42370</v>
      </c>
      <c r="AF14" s="33">
        <v>125</v>
      </c>
    </row>
    <row r="15" spans="2:32" ht="21" customHeight="1">
      <c r="B15" s="17">
        <f>IF(B14&lt;&gt;"",IF(MONTH(Beginndatum_1)=MONTH(B14+1),B14+1,""),"")</f>
        <v>42523</v>
      </c>
      <c r="C15" s="21"/>
      <c r="D15" s="21"/>
      <c r="E15" s="21"/>
      <c r="F15" s="77"/>
      <c r="G15" s="121"/>
      <c r="H15" s="95"/>
      <c r="I15" s="148">
        <f aca="true" t="shared" si="6" ref="I15:I44">IF(B15&lt;&gt;"",D15+IF(D15&lt;C15,1,0)-C15+F15+IF(F15&lt;E15,1,0)-E15-G15,"")</f>
        <v>0</v>
      </c>
      <c r="J15" s="196"/>
      <c r="K15" s="197"/>
      <c r="L15" s="197"/>
      <c r="M15" s="197"/>
      <c r="N15" s="198"/>
      <c r="O15" s="71"/>
      <c r="P15" s="76">
        <f aca="true" t="shared" si="7" ref="P15:P44">IF(ISNUMBER(B15),IF(WEEKDAY(B15,1)=1,1,0),0)</f>
        <v>0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4">IF(ISNUMBER(B15),IF(WEEKDAY(B15+1,1)=1,1,0),0)</f>
        <v>0</v>
      </c>
      <c r="V15" s="76">
        <f t="shared" si="4"/>
        <v>0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181"/>
      <c r="AB15" s="181"/>
      <c r="AC15" s="181"/>
      <c r="AD15" s="34" t="s">
        <v>1</v>
      </c>
      <c r="AE15" s="35">
        <f>Ostersonntag_1-2</f>
        <v>42454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42524</v>
      </c>
      <c r="C16" s="21"/>
      <c r="D16" s="21"/>
      <c r="E16" s="21"/>
      <c r="F16" s="77"/>
      <c r="G16" s="121"/>
      <c r="H16" s="95"/>
      <c r="I16" s="148">
        <f t="shared" si="6"/>
        <v>0</v>
      </c>
      <c r="J16" s="196"/>
      <c r="K16" s="197"/>
      <c r="L16" s="197"/>
      <c r="M16" s="197"/>
      <c r="N16" s="198"/>
      <c r="O16" s="71"/>
      <c r="P16" s="76">
        <f t="shared" si="7"/>
        <v>0</v>
      </c>
      <c r="Q16" s="76">
        <f t="shared" si="0"/>
        <v>0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0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181"/>
      <c r="AB16" s="181"/>
      <c r="AC16" s="181"/>
      <c r="AD16" s="34" t="s">
        <v>3</v>
      </c>
      <c r="AE16" s="35">
        <f>Ostersonntag_1+1</f>
        <v>42457</v>
      </c>
      <c r="AF16" s="36">
        <v>125</v>
      </c>
    </row>
    <row r="17" spans="2:32" ht="21" customHeight="1">
      <c r="B17" s="18">
        <f t="shared" si="9"/>
        <v>42525</v>
      </c>
      <c r="C17" s="21"/>
      <c r="D17" s="21"/>
      <c r="E17" s="21"/>
      <c r="F17" s="77"/>
      <c r="G17" s="121"/>
      <c r="H17" s="95"/>
      <c r="I17" s="148">
        <f t="shared" si="6"/>
        <v>0</v>
      </c>
      <c r="J17" s="196"/>
      <c r="K17" s="197"/>
      <c r="L17" s="197"/>
      <c r="M17" s="197"/>
      <c r="N17" s="198"/>
      <c r="O17" s="71"/>
      <c r="P17" s="76">
        <f t="shared" si="7"/>
        <v>0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1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181"/>
      <c r="AB17" s="181"/>
      <c r="AC17" s="181"/>
      <c r="AD17" s="34" t="s">
        <v>6</v>
      </c>
      <c r="AE17" s="35">
        <f>DATE(AE12,5,1)</f>
        <v>42491</v>
      </c>
      <c r="AF17" s="36">
        <v>150</v>
      </c>
    </row>
    <row r="18" spans="2:32" ht="21" customHeight="1">
      <c r="B18" s="18">
        <f t="shared" si="9"/>
        <v>42526</v>
      </c>
      <c r="C18" s="21"/>
      <c r="D18" s="21"/>
      <c r="E18" s="21"/>
      <c r="F18" s="77"/>
      <c r="G18" s="121"/>
      <c r="H18" s="95"/>
      <c r="I18" s="148">
        <f t="shared" si="6"/>
        <v>0</v>
      </c>
      <c r="J18" s="196"/>
      <c r="K18" s="197"/>
      <c r="L18" s="197"/>
      <c r="M18" s="197"/>
      <c r="N18" s="198"/>
      <c r="O18" s="71"/>
      <c r="P18" s="76">
        <f t="shared" si="7"/>
        <v>1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0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181"/>
      <c r="AB18" s="181"/>
      <c r="AC18" s="181"/>
      <c r="AD18" s="34" t="s">
        <v>7</v>
      </c>
      <c r="AE18" s="35">
        <f>Ostersonntag_1+39</f>
        <v>42495</v>
      </c>
      <c r="AF18" s="36">
        <v>125</v>
      </c>
    </row>
    <row r="19" spans="2:32" ht="21" customHeight="1">
      <c r="B19" s="18">
        <f t="shared" si="9"/>
        <v>42527</v>
      </c>
      <c r="C19" s="21"/>
      <c r="D19" s="21"/>
      <c r="E19" s="21"/>
      <c r="F19" s="77"/>
      <c r="G19" s="121"/>
      <c r="H19" s="95"/>
      <c r="I19" s="148">
        <f t="shared" si="6"/>
        <v>0</v>
      </c>
      <c r="J19" s="196"/>
      <c r="K19" s="197"/>
      <c r="L19" s="197"/>
      <c r="M19" s="197"/>
      <c r="N19" s="198"/>
      <c r="O19" s="71"/>
      <c r="P19" s="76">
        <f t="shared" si="7"/>
        <v>0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0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181"/>
      <c r="AB19" s="181"/>
      <c r="AC19" s="181"/>
      <c r="AD19" s="34" t="s">
        <v>8</v>
      </c>
      <c r="AE19" s="35">
        <f>Ostersonntag_1+50</f>
        <v>42506</v>
      </c>
      <c r="AF19" s="36">
        <v>125</v>
      </c>
    </row>
    <row r="20" spans="2:32" ht="21" customHeight="1">
      <c r="B20" s="18">
        <f t="shared" si="9"/>
        <v>42528</v>
      </c>
      <c r="C20" s="21"/>
      <c r="D20" s="21"/>
      <c r="E20" s="21"/>
      <c r="F20" s="77"/>
      <c r="G20" s="121"/>
      <c r="H20" s="95"/>
      <c r="I20" s="148">
        <f t="shared" si="6"/>
        <v>0</v>
      </c>
      <c r="J20" s="196"/>
      <c r="K20" s="197"/>
      <c r="L20" s="197"/>
      <c r="M20" s="197"/>
      <c r="N20" s="198"/>
      <c r="O20" s="71"/>
      <c r="P20" s="76">
        <f t="shared" si="7"/>
        <v>0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0</v>
      </c>
      <c r="V20" s="76">
        <f t="shared" si="4"/>
        <v>0</v>
      </c>
      <c r="W20" s="76">
        <f t="shared" si="5"/>
        <v>0</v>
      </c>
      <c r="X20" s="9"/>
      <c r="Y20" s="23"/>
      <c r="Z20" s="114"/>
      <c r="AA20" s="181"/>
      <c r="AB20" s="181"/>
      <c r="AC20" s="181"/>
      <c r="AD20" s="34" t="s">
        <v>9</v>
      </c>
      <c r="AE20" s="35">
        <f>DATE(AE12,10,3)</f>
        <v>42646</v>
      </c>
      <c r="AF20" s="36">
        <v>125</v>
      </c>
    </row>
    <row r="21" spans="2:32" ht="21" customHeight="1">
      <c r="B21" s="18">
        <f t="shared" si="9"/>
        <v>42529</v>
      </c>
      <c r="C21" s="21"/>
      <c r="D21" s="21"/>
      <c r="E21" s="21"/>
      <c r="F21" s="77"/>
      <c r="G21" s="121"/>
      <c r="H21" s="95"/>
      <c r="I21" s="148">
        <f t="shared" si="6"/>
        <v>0</v>
      </c>
      <c r="J21" s="196"/>
      <c r="K21" s="197"/>
      <c r="L21" s="197"/>
      <c r="M21" s="197"/>
      <c r="N21" s="198"/>
      <c r="O21" s="71"/>
      <c r="P21" s="76">
        <f t="shared" si="7"/>
        <v>0</v>
      </c>
      <c r="Q21" s="76">
        <f t="shared" si="0"/>
        <v>0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0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181"/>
      <c r="AB21" s="181"/>
      <c r="AC21" s="181"/>
      <c r="AD21" s="37" t="s">
        <v>22</v>
      </c>
      <c r="AE21" s="43">
        <f>DATE(AE12,12,24)</f>
        <v>42728</v>
      </c>
      <c r="AF21" s="36">
        <v>150</v>
      </c>
    </row>
    <row r="22" spans="2:32" ht="21" customHeight="1">
      <c r="B22" s="18">
        <f t="shared" si="9"/>
        <v>42530</v>
      </c>
      <c r="C22" s="21"/>
      <c r="D22" s="21"/>
      <c r="E22" s="21"/>
      <c r="F22" s="77"/>
      <c r="G22" s="121"/>
      <c r="H22" s="95"/>
      <c r="I22" s="148">
        <f t="shared" si="6"/>
        <v>0</v>
      </c>
      <c r="J22" s="196"/>
      <c r="K22" s="197"/>
      <c r="L22" s="197"/>
      <c r="M22" s="197"/>
      <c r="N22" s="198"/>
      <c r="O22" s="71"/>
      <c r="P22" s="76">
        <f t="shared" si="7"/>
        <v>0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0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181"/>
      <c r="AB22" s="181"/>
      <c r="AC22" s="181"/>
      <c r="AD22" s="34" t="s">
        <v>10</v>
      </c>
      <c r="AE22" s="35">
        <f>DATE(AE12,12,25)</f>
        <v>42729</v>
      </c>
      <c r="AF22" s="36">
        <v>150</v>
      </c>
    </row>
    <row r="23" spans="2:32" ht="21" customHeight="1">
      <c r="B23" s="18">
        <f t="shared" si="9"/>
        <v>42531</v>
      </c>
      <c r="C23" s="21"/>
      <c r="D23" s="21"/>
      <c r="E23" s="21"/>
      <c r="F23" s="77"/>
      <c r="G23" s="121"/>
      <c r="H23" s="95"/>
      <c r="I23" s="148">
        <f t="shared" si="6"/>
        <v>0</v>
      </c>
      <c r="J23" s="196"/>
      <c r="K23" s="197"/>
      <c r="L23" s="197"/>
      <c r="M23" s="197"/>
      <c r="N23" s="198"/>
      <c r="O23" s="71"/>
      <c r="P23" s="76">
        <f t="shared" si="7"/>
        <v>0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0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181"/>
      <c r="AB23" s="181"/>
      <c r="AC23" s="181"/>
      <c r="AD23" s="34" t="s">
        <v>11</v>
      </c>
      <c r="AE23" s="35">
        <f>DATE(AE12,12,26)</f>
        <v>42730</v>
      </c>
      <c r="AF23" s="36">
        <v>150</v>
      </c>
    </row>
    <row r="24" spans="2:32" ht="21" customHeight="1">
      <c r="B24" s="18">
        <f t="shared" si="9"/>
        <v>42532</v>
      </c>
      <c r="C24" s="21"/>
      <c r="D24" s="21"/>
      <c r="E24" s="21"/>
      <c r="F24" s="77"/>
      <c r="G24" s="121"/>
      <c r="H24" s="95"/>
      <c r="I24" s="148">
        <f t="shared" si="6"/>
        <v>0</v>
      </c>
      <c r="J24" s="196"/>
      <c r="K24" s="197"/>
      <c r="L24" s="197"/>
      <c r="M24" s="197"/>
      <c r="N24" s="198"/>
      <c r="O24" s="71"/>
      <c r="P24" s="76">
        <f t="shared" si="7"/>
        <v>0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1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181"/>
      <c r="AB24" s="181"/>
      <c r="AC24" s="181"/>
      <c r="AD24" s="40" t="s">
        <v>23</v>
      </c>
      <c r="AE24" s="61">
        <f>DATE(AE12,12,31)</f>
        <v>42735</v>
      </c>
      <c r="AF24" s="50">
        <v>125</v>
      </c>
    </row>
    <row r="25" spans="2:29" ht="21" customHeight="1">
      <c r="B25" s="18">
        <f t="shared" si="9"/>
        <v>42533</v>
      </c>
      <c r="C25" s="21"/>
      <c r="D25" s="21"/>
      <c r="E25" s="21"/>
      <c r="F25" s="77"/>
      <c r="G25" s="121"/>
      <c r="H25" s="95"/>
      <c r="I25" s="148">
        <f t="shared" si="6"/>
        <v>0</v>
      </c>
      <c r="J25" s="196"/>
      <c r="K25" s="197"/>
      <c r="L25" s="197"/>
      <c r="M25" s="197"/>
      <c r="N25" s="198"/>
      <c r="O25" s="71"/>
      <c r="P25" s="76">
        <f t="shared" si="7"/>
        <v>1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0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181"/>
      <c r="AB25" s="181"/>
      <c r="AC25" s="181"/>
    </row>
    <row r="26" spans="2:32" ht="21" customHeight="1">
      <c r="B26" s="18">
        <f t="shared" si="9"/>
        <v>42534</v>
      </c>
      <c r="C26" s="21"/>
      <c r="D26" s="21"/>
      <c r="E26" s="21"/>
      <c r="F26" s="77"/>
      <c r="G26" s="121"/>
      <c r="H26" s="95"/>
      <c r="I26" s="148">
        <f t="shared" si="6"/>
        <v>0</v>
      </c>
      <c r="J26" s="196"/>
      <c r="K26" s="197"/>
      <c r="L26" s="197"/>
      <c r="M26" s="197"/>
      <c r="N26" s="198"/>
      <c r="O26" s="71"/>
      <c r="P26" s="76">
        <f t="shared" si="7"/>
        <v>0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0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181"/>
      <c r="AB26" s="181"/>
      <c r="AC26" s="181"/>
      <c r="AD26" s="80" t="s">
        <v>31</v>
      </c>
      <c r="AE26" s="81">
        <f>YEAR(Beginndatum_1)</f>
        <v>2016</v>
      </c>
      <c r="AF26" s="82" t="s">
        <v>26</v>
      </c>
    </row>
    <row r="27" spans="2:34" ht="21" customHeight="1">
      <c r="B27" s="18">
        <f t="shared" si="9"/>
        <v>42535</v>
      </c>
      <c r="C27" s="21"/>
      <c r="D27" s="21"/>
      <c r="E27" s="21"/>
      <c r="F27" s="77"/>
      <c r="G27" s="121"/>
      <c r="H27" s="95"/>
      <c r="I27" s="148">
        <f t="shared" si="6"/>
        <v>0</v>
      </c>
      <c r="J27" s="196"/>
      <c r="K27" s="197"/>
      <c r="L27" s="197"/>
      <c r="M27" s="197"/>
      <c r="N27" s="198"/>
      <c r="O27" s="71"/>
      <c r="P27" s="76">
        <f t="shared" si="7"/>
        <v>0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0</v>
      </c>
      <c r="V27" s="76">
        <f t="shared" si="4"/>
        <v>0</v>
      </c>
      <c r="W27" s="76">
        <f t="shared" si="5"/>
        <v>0</v>
      </c>
      <c r="X27" s="9"/>
      <c r="Y27" s="24"/>
      <c r="Z27" s="25"/>
      <c r="AA27" s="181"/>
      <c r="AB27" s="181"/>
      <c r="AC27" s="181"/>
      <c r="AD27" s="205" t="s">
        <v>37</v>
      </c>
      <c r="AE27" s="206"/>
      <c r="AF27" s="207"/>
      <c r="AH27" s="2" t="s">
        <v>36</v>
      </c>
    </row>
    <row r="28" spans="2:32" ht="21" customHeight="1">
      <c r="B28" s="18">
        <f t="shared" si="9"/>
        <v>42536</v>
      </c>
      <c r="C28" s="21"/>
      <c r="D28" s="21"/>
      <c r="E28" s="21"/>
      <c r="F28" s="77"/>
      <c r="G28" s="121"/>
      <c r="H28" s="95"/>
      <c r="I28" s="148">
        <f t="shared" si="6"/>
        <v>0</v>
      </c>
      <c r="J28" s="196"/>
      <c r="K28" s="197"/>
      <c r="L28" s="197"/>
      <c r="M28" s="197"/>
      <c r="N28" s="198"/>
      <c r="O28" s="71"/>
      <c r="P28" s="76">
        <f t="shared" si="7"/>
        <v>0</v>
      </c>
      <c r="Q28" s="76">
        <f t="shared" si="0"/>
        <v>0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0</v>
      </c>
      <c r="V28" s="76">
        <f t="shared" si="4"/>
        <v>0</v>
      </c>
      <c r="W28" s="76">
        <f t="shared" si="5"/>
        <v>0</v>
      </c>
      <c r="X28" s="9"/>
      <c r="Y28" s="24"/>
      <c r="Z28" s="25"/>
      <c r="AA28" s="181"/>
      <c r="AB28" s="181"/>
      <c r="AC28" s="181"/>
      <c r="AD28" s="208"/>
      <c r="AE28" s="209"/>
      <c r="AF28" s="210"/>
    </row>
    <row r="29" spans="2:32" ht="21" customHeight="1">
      <c r="B29" s="18">
        <f t="shared" si="9"/>
        <v>42537</v>
      </c>
      <c r="C29" s="21"/>
      <c r="D29" s="21"/>
      <c r="E29" s="21"/>
      <c r="F29" s="77"/>
      <c r="G29" s="121"/>
      <c r="H29" s="95"/>
      <c r="I29" s="148">
        <f t="shared" si="6"/>
        <v>0</v>
      </c>
      <c r="J29" s="196"/>
      <c r="K29" s="197"/>
      <c r="L29" s="197"/>
      <c r="M29" s="197"/>
      <c r="N29" s="198"/>
      <c r="O29" s="71"/>
      <c r="P29" s="76">
        <f t="shared" si="7"/>
        <v>0</v>
      </c>
      <c r="Q29" s="76">
        <f t="shared" si="0"/>
        <v>0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0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181"/>
      <c r="AB29" s="181"/>
      <c r="AC29" s="181"/>
      <c r="AD29" s="199" t="s">
        <v>38</v>
      </c>
      <c r="AE29" s="200"/>
      <c r="AF29" s="201"/>
    </row>
    <row r="30" spans="2:32" ht="21" customHeight="1">
      <c r="B30" s="18">
        <f t="shared" si="9"/>
        <v>42538</v>
      </c>
      <c r="C30" s="21"/>
      <c r="D30" s="21"/>
      <c r="E30" s="21"/>
      <c r="F30" s="77"/>
      <c r="G30" s="121"/>
      <c r="H30" s="95"/>
      <c r="I30" s="148">
        <f t="shared" si="6"/>
        <v>0</v>
      </c>
      <c r="J30" s="196"/>
      <c r="K30" s="197"/>
      <c r="L30" s="197"/>
      <c r="M30" s="197"/>
      <c r="N30" s="198"/>
      <c r="O30" s="71"/>
      <c r="P30" s="76">
        <f t="shared" si="7"/>
        <v>0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0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181"/>
      <c r="AB30" s="181"/>
      <c r="AC30" s="181"/>
      <c r="AD30" s="202"/>
      <c r="AE30" s="203"/>
      <c r="AF30" s="204"/>
    </row>
    <row r="31" spans="2:32" ht="21" customHeight="1">
      <c r="B31" s="18">
        <f t="shared" si="9"/>
        <v>42539</v>
      </c>
      <c r="C31" s="21"/>
      <c r="D31" s="21"/>
      <c r="E31" s="21"/>
      <c r="F31" s="77"/>
      <c r="G31" s="121"/>
      <c r="H31" s="95"/>
      <c r="I31" s="148">
        <f t="shared" si="6"/>
        <v>0</v>
      </c>
      <c r="J31" s="196"/>
      <c r="K31" s="197"/>
      <c r="L31" s="197"/>
      <c r="M31" s="197"/>
      <c r="N31" s="198"/>
      <c r="O31" s="71"/>
      <c r="P31" s="76">
        <f t="shared" si="7"/>
        <v>0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1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181"/>
      <c r="AB31" s="181"/>
      <c r="AC31" s="181"/>
      <c r="AD31" s="38" t="s">
        <v>27</v>
      </c>
      <c r="AE31" s="42">
        <f>IF([0]!HL_3_Koenige_1=""," ",[0]!HL_3_Koenige_1)</f>
        <v>42375</v>
      </c>
      <c r="AF31" s="33">
        <v>125</v>
      </c>
    </row>
    <row r="32" spans="2:32" ht="21" customHeight="1">
      <c r="B32" s="18">
        <f t="shared" si="9"/>
        <v>42540</v>
      </c>
      <c r="C32" s="21"/>
      <c r="D32" s="21"/>
      <c r="E32" s="21"/>
      <c r="F32" s="77"/>
      <c r="G32" s="121"/>
      <c r="H32" s="95"/>
      <c r="I32" s="148">
        <f t="shared" si="6"/>
        <v>0</v>
      </c>
      <c r="J32" s="196"/>
      <c r="K32" s="197"/>
      <c r="L32" s="197"/>
      <c r="M32" s="197"/>
      <c r="N32" s="198"/>
      <c r="O32" s="71"/>
      <c r="P32" s="76">
        <f t="shared" si="7"/>
        <v>1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0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181"/>
      <c r="AB32" s="181"/>
      <c r="AC32" s="181"/>
      <c r="AD32" s="37" t="s">
        <v>28</v>
      </c>
      <c r="AE32" s="43">
        <f>IF([0]!Fronleichnam_1=""," ",[0]!Fronleichnam_1)</f>
        <v>42516</v>
      </c>
      <c r="AF32" s="36">
        <v>125</v>
      </c>
    </row>
    <row r="33" spans="2:32" ht="21" customHeight="1">
      <c r="B33" s="18">
        <f t="shared" si="9"/>
        <v>42541</v>
      </c>
      <c r="C33" s="21"/>
      <c r="D33" s="21"/>
      <c r="E33" s="21"/>
      <c r="F33" s="77"/>
      <c r="G33" s="121"/>
      <c r="H33" s="95"/>
      <c r="I33" s="148">
        <f t="shared" si="6"/>
        <v>0</v>
      </c>
      <c r="J33" s="196"/>
      <c r="K33" s="197"/>
      <c r="L33" s="197"/>
      <c r="M33" s="197"/>
      <c r="N33" s="198"/>
      <c r="O33" s="71"/>
      <c r="P33" s="76">
        <f t="shared" si="7"/>
        <v>0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0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181"/>
      <c r="AB33" s="181"/>
      <c r="AC33" s="181"/>
      <c r="AD33" s="37" t="s">
        <v>34</v>
      </c>
      <c r="AE33" s="43">
        <f>IF([0]!Friedensfest_1=""," ",[0]!Friedensfest_1)</f>
        <v>42590</v>
      </c>
      <c r="AF33" s="36">
        <v>125</v>
      </c>
    </row>
    <row r="34" spans="2:32" ht="21" customHeight="1">
      <c r="B34" s="18">
        <f t="shared" si="9"/>
        <v>42542</v>
      </c>
      <c r="C34" s="21"/>
      <c r="D34" s="21"/>
      <c r="E34" s="21"/>
      <c r="F34" s="77"/>
      <c r="G34" s="121"/>
      <c r="H34" s="95"/>
      <c r="I34" s="148">
        <f t="shared" si="6"/>
        <v>0</v>
      </c>
      <c r="J34" s="196"/>
      <c r="K34" s="197"/>
      <c r="L34" s="197"/>
      <c r="M34" s="197"/>
      <c r="N34" s="198"/>
      <c r="O34" s="71"/>
      <c r="P34" s="76">
        <f t="shared" si="7"/>
        <v>0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0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181"/>
      <c r="AB34" s="181"/>
      <c r="AC34" s="181"/>
      <c r="AD34" s="37" t="s">
        <v>29</v>
      </c>
      <c r="AE34" s="43">
        <f>IF([0]!Maria_Himmelfahrt_1=""," ",[0]!Maria_Himmelfahrt_1)</f>
        <v>42597</v>
      </c>
      <c r="AF34" s="36">
        <v>125</v>
      </c>
    </row>
    <row r="35" spans="2:32" ht="21" customHeight="1">
      <c r="B35" s="18">
        <f t="shared" si="9"/>
        <v>42543</v>
      </c>
      <c r="C35" s="21"/>
      <c r="D35" s="21"/>
      <c r="E35" s="21"/>
      <c r="F35" s="77"/>
      <c r="G35" s="121"/>
      <c r="H35" s="95"/>
      <c r="I35" s="148">
        <f t="shared" si="6"/>
        <v>0</v>
      </c>
      <c r="J35" s="196"/>
      <c r="K35" s="197"/>
      <c r="L35" s="197"/>
      <c r="M35" s="197"/>
      <c r="N35" s="198"/>
      <c r="O35" s="71"/>
      <c r="P35" s="76">
        <f t="shared" si="7"/>
        <v>0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0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181"/>
      <c r="AB35" s="181"/>
      <c r="AC35" s="181"/>
      <c r="AD35" s="37" t="s">
        <v>33</v>
      </c>
      <c r="AE35" s="44">
        <f>IF([0]!Refomationstag_1=""," ",[0]!Refomationstag_1)</f>
        <v>42674</v>
      </c>
      <c r="AF35" s="39">
        <v>125</v>
      </c>
    </row>
    <row r="36" spans="2:32" ht="21" customHeight="1">
      <c r="B36" s="18">
        <f t="shared" si="9"/>
        <v>42544</v>
      </c>
      <c r="C36" s="21"/>
      <c r="D36" s="21"/>
      <c r="E36" s="21"/>
      <c r="F36" s="77"/>
      <c r="G36" s="124"/>
      <c r="H36" s="95"/>
      <c r="I36" s="148">
        <f t="shared" si="6"/>
        <v>0</v>
      </c>
      <c r="J36" s="196"/>
      <c r="K36" s="197"/>
      <c r="L36" s="197"/>
      <c r="M36" s="197"/>
      <c r="N36" s="198"/>
      <c r="O36" s="71"/>
      <c r="P36" s="76">
        <f t="shared" si="7"/>
        <v>0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0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181"/>
      <c r="AB36" s="181"/>
      <c r="AC36" s="181"/>
      <c r="AD36" s="37" t="s">
        <v>30</v>
      </c>
      <c r="AE36" s="43">
        <f>IF([0]!Allerheiligen_1=""," ",[0]!Allerheiligen_1)</f>
        <v>42675</v>
      </c>
      <c r="AF36" s="36">
        <v>125</v>
      </c>
    </row>
    <row r="37" spans="2:32" ht="21" customHeight="1">
      <c r="B37" s="18">
        <f t="shared" si="9"/>
        <v>42545</v>
      </c>
      <c r="C37" s="21"/>
      <c r="D37" s="21"/>
      <c r="E37" s="21"/>
      <c r="F37" s="77"/>
      <c r="G37" s="121"/>
      <c r="H37" s="95"/>
      <c r="I37" s="148">
        <f t="shared" si="6"/>
        <v>0</v>
      </c>
      <c r="J37" s="196"/>
      <c r="K37" s="197"/>
      <c r="L37" s="197"/>
      <c r="M37" s="197"/>
      <c r="N37" s="198"/>
      <c r="O37" s="71"/>
      <c r="P37" s="76">
        <f t="shared" si="7"/>
        <v>0</v>
      </c>
      <c r="Q37" s="76">
        <f t="shared" si="0"/>
        <v>0</v>
      </c>
      <c r="R37" s="76">
        <f t="shared" si="1"/>
        <v>0</v>
      </c>
      <c r="S37" s="76">
        <f t="shared" si="2"/>
        <v>0</v>
      </c>
      <c r="T37" s="76">
        <f t="shared" si="3"/>
        <v>0</v>
      </c>
      <c r="U37" s="76">
        <f t="shared" si="8"/>
        <v>0</v>
      </c>
      <c r="V37" s="76">
        <f t="shared" si="4"/>
        <v>0</v>
      </c>
      <c r="W37" s="76">
        <f t="shared" si="5"/>
        <v>0</v>
      </c>
      <c r="X37" s="9"/>
      <c r="Y37" s="29"/>
      <c r="Z37" s="30"/>
      <c r="AA37" s="181"/>
      <c r="AB37" s="181"/>
      <c r="AC37" s="181"/>
      <c r="AD37" s="40" t="s">
        <v>35</v>
      </c>
      <c r="AE37" s="45">
        <f>IF([0]!Buss_Bettag_1=""," ",[0]!Buss_Bettag_1)</f>
        <v>42690</v>
      </c>
      <c r="AF37" s="41">
        <v>125</v>
      </c>
    </row>
    <row r="38" spans="2:33" ht="21" customHeight="1">
      <c r="B38" s="18">
        <f t="shared" si="9"/>
        <v>42546</v>
      </c>
      <c r="C38" s="21"/>
      <c r="D38" s="21"/>
      <c r="E38" s="21"/>
      <c r="F38" s="77"/>
      <c r="G38" s="121"/>
      <c r="H38" s="95"/>
      <c r="I38" s="148">
        <f t="shared" si="6"/>
        <v>0</v>
      </c>
      <c r="J38" s="196"/>
      <c r="K38" s="197"/>
      <c r="L38" s="197"/>
      <c r="M38" s="197"/>
      <c r="N38" s="198"/>
      <c r="O38" s="71"/>
      <c r="P38" s="76">
        <f t="shared" si="7"/>
        <v>0</v>
      </c>
      <c r="Q38" s="76">
        <f t="shared" si="0"/>
        <v>0</v>
      </c>
      <c r="R38" s="76">
        <f t="shared" si="1"/>
        <v>0</v>
      </c>
      <c r="S38" s="76">
        <f t="shared" si="2"/>
        <v>0</v>
      </c>
      <c r="T38" s="76">
        <f t="shared" si="3"/>
        <v>0</v>
      </c>
      <c r="U38" s="76">
        <f t="shared" si="8"/>
        <v>1</v>
      </c>
      <c r="V38" s="76">
        <f t="shared" si="4"/>
        <v>0</v>
      </c>
      <c r="W38" s="76">
        <f t="shared" si="5"/>
        <v>0</v>
      </c>
      <c r="X38" s="9"/>
      <c r="Y38" s="29"/>
      <c r="Z38" s="25"/>
      <c r="AA38" s="181"/>
      <c r="AB38" s="181"/>
      <c r="AC38" s="181"/>
      <c r="AD38" s="51" t="s">
        <v>2</v>
      </c>
      <c r="AE38" s="52">
        <f>IF([0]!Ostersonntag_1=""," ",[0]!Ostersonntag_1)</f>
        <v>42456</v>
      </c>
      <c r="AF38" s="53">
        <v>125</v>
      </c>
      <c r="AG38" s="56"/>
    </row>
    <row r="39" spans="2:32" ht="21" customHeight="1">
      <c r="B39" s="18">
        <f t="shared" si="9"/>
        <v>42547</v>
      </c>
      <c r="C39" s="21"/>
      <c r="D39" s="21"/>
      <c r="E39" s="21"/>
      <c r="F39" s="77"/>
      <c r="G39" s="121"/>
      <c r="H39" s="95"/>
      <c r="I39" s="148">
        <f t="shared" si="6"/>
        <v>0</v>
      </c>
      <c r="J39" s="196"/>
      <c r="K39" s="197"/>
      <c r="L39" s="197"/>
      <c r="M39" s="197"/>
      <c r="N39" s="198"/>
      <c r="O39" s="71"/>
      <c r="P39" s="76">
        <f t="shared" si="7"/>
        <v>1</v>
      </c>
      <c r="Q39" s="76">
        <f t="shared" si="0"/>
        <v>0</v>
      </c>
      <c r="R39" s="76">
        <f t="shared" si="1"/>
        <v>0</v>
      </c>
      <c r="S39" s="76">
        <f t="shared" si="2"/>
        <v>0</v>
      </c>
      <c r="T39" s="76">
        <f t="shared" si="3"/>
        <v>0</v>
      </c>
      <c r="U39" s="76">
        <f t="shared" si="8"/>
        <v>0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181"/>
      <c r="AB39" s="181"/>
      <c r="AC39" s="181"/>
      <c r="AD39" s="54" t="s">
        <v>39</v>
      </c>
      <c r="AE39" s="55">
        <f>IF([0]!Pfingstsonntag_1=""," ",[0]!Pfingstsonntag_1)</f>
        <v>42505</v>
      </c>
      <c r="AF39" s="53">
        <v>125</v>
      </c>
    </row>
    <row r="40" spans="2:32" ht="21" customHeight="1">
      <c r="B40" s="18">
        <f t="shared" si="9"/>
        <v>42548</v>
      </c>
      <c r="C40" s="21"/>
      <c r="D40" s="21"/>
      <c r="E40" s="21"/>
      <c r="F40" s="77"/>
      <c r="G40" s="121"/>
      <c r="H40" s="95"/>
      <c r="I40" s="148">
        <f t="shared" si="6"/>
        <v>0</v>
      </c>
      <c r="J40" s="196"/>
      <c r="K40" s="197"/>
      <c r="L40" s="197"/>
      <c r="M40" s="197"/>
      <c r="N40" s="198"/>
      <c r="O40" s="71"/>
      <c r="P40" s="76">
        <f t="shared" si="7"/>
        <v>0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0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181"/>
      <c r="AB40" s="181"/>
      <c r="AC40" s="181"/>
      <c r="AD40" s="57"/>
      <c r="AE40" s="56"/>
      <c r="AF40" s="56"/>
    </row>
    <row r="41" spans="2:32" ht="21" customHeight="1">
      <c r="B41" s="18">
        <f t="shared" si="9"/>
        <v>42549</v>
      </c>
      <c r="C41" s="21"/>
      <c r="D41" s="21"/>
      <c r="E41" s="21"/>
      <c r="F41" s="77"/>
      <c r="G41" s="121"/>
      <c r="H41" s="95"/>
      <c r="I41" s="148">
        <f t="shared" si="6"/>
        <v>0</v>
      </c>
      <c r="J41" s="196"/>
      <c r="K41" s="197"/>
      <c r="L41" s="197"/>
      <c r="M41" s="197"/>
      <c r="N41" s="198"/>
      <c r="O41" s="71"/>
      <c r="P41" s="76">
        <f t="shared" si="7"/>
        <v>0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0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181"/>
      <c r="AB41" s="181"/>
      <c r="AC41" s="181"/>
      <c r="AD41" s="56"/>
      <c r="AE41" s="56"/>
      <c r="AF41" s="56"/>
    </row>
    <row r="42" spans="2:32" ht="21" customHeight="1">
      <c r="B42" s="18">
        <f t="shared" si="9"/>
        <v>42550</v>
      </c>
      <c r="C42" s="21"/>
      <c r="D42" s="21"/>
      <c r="E42" s="21"/>
      <c r="F42" s="77"/>
      <c r="G42" s="121"/>
      <c r="H42" s="95"/>
      <c r="I42" s="148">
        <f t="shared" si="6"/>
        <v>0</v>
      </c>
      <c r="J42" s="196"/>
      <c r="K42" s="197"/>
      <c r="L42" s="197"/>
      <c r="M42" s="197"/>
      <c r="N42" s="198"/>
      <c r="O42" s="71"/>
      <c r="P42" s="76">
        <f t="shared" si="7"/>
        <v>0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0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181"/>
      <c r="AB42" s="181"/>
      <c r="AC42" s="181"/>
      <c r="AD42" s="56"/>
      <c r="AE42" s="56"/>
      <c r="AF42" s="56"/>
    </row>
    <row r="43" spans="2:32" ht="21" customHeight="1">
      <c r="B43" s="18">
        <f t="shared" si="9"/>
        <v>42551</v>
      </c>
      <c r="C43" s="21"/>
      <c r="D43" s="21"/>
      <c r="E43" s="21"/>
      <c r="F43" s="77"/>
      <c r="G43" s="125"/>
      <c r="H43" s="95"/>
      <c r="I43" s="148">
        <f t="shared" si="6"/>
        <v>0</v>
      </c>
      <c r="J43" s="196"/>
      <c r="K43" s="197"/>
      <c r="L43" s="197"/>
      <c r="M43" s="197"/>
      <c r="N43" s="198"/>
      <c r="O43" s="71"/>
      <c r="P43" s="76">
        <f t="shared" si="7"/>
        <v>0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0</v>
      </c>
      <c r="V43" s="76">
        <f t="shared" si="4"/>
        <v>0</v>
      </c>
      <c r="W43" s="76">
        <f t="shared" si="5"/>
        <v>0</v>
      </c>
      <c r="X43" s="9"/>
      <c r="Y43" s="24"/>
      <c r="Z43" s="25"/>
      <c r="AA43" s="181"/>
      <c r="AB43" s="181"/>
      <c r="AC43" s="181"/>
      <c r="AD43" s="56"/>
      <c r="AE43" s="56"/>
      <c r="AF43" s="56"/>
    </row>
    <row r="44" spans="2:32" ht="21" customHeight="1">
      <c r="B44" s="19">
        <f t="shared" si="9"/>
      </c>
      <c r="C44" s="67"/>
      <c r="D44" s="67"/>
      <c r="E44" s="67"/>
      <c r="F44" s="78"/>
      <c r="G44" s="139"/>
      <c r="H44" s="109"/>
      <c r="I44" s="149">
        <f t="shared" si="6"/>
      </c>
      <c r="J44" s="240"/>
      <c r="K44" s="241"/>
      <c r="L44" s="241"/>
      <c r="M44" s="241"/>
      <c r="N44" s="242"/>
      <c r="O44" s="71"/>
      <c r="P44" s="76">
        <f t="shared" si="7"/>
        <v>0</v>
      </c>
      <c r="Q44" s="76">
        <f t="shared" si="0"/>
        <v>0</v>
      </c>
      <c r="R44" s="76">
        <f t="shared" si="1"/>
        <v>0</v>
      </c>
      <c r="S44" s="76">
        <f t="shared" si="2"/>
        <v>0</v>
      </c>
      <c r="T44" s="76">
        <f t="shared" si="3"/>
        <v>0</v>
      </c>
      <c r="U44" s="76">
        <f t="shared" si="8"/>
        <v>0</v>
      </c>
      <c r="V44" s="76">
        <f t="shared" si="4"/>
        <v>0</v>
      </c>
      <c r="W44" s="76">
        <f t="shared" si="5"/>
        <v>0</v>
      </c>
      <c r="X44" s="9"/>
      <c r="Y44" s="26"/>
      <c r="Z44" s="27"/>
      <c r="AA44" s="181"/>
      <c r="AB44" s="181"/>
      <c r="AC44" s="181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85"/>
      <c r="G45" s="130"/>
      <c r="H45" s="137"/>
      <c r="I45" s="143">
        <f>SUM(I14:I44)</f>
        <v>0</v>
      </c>
      <c r="J45" s="86"/>
      <c r="K45" s="115"/>
      <c r="L45" s="86"/>
      <c r="M45" s="115"/>
      <c r="N45" s="119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181"/>
      <c r="AB45" s="181"/>
      <c r="AC45" s="181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</row>
    <row r="48" spans="2:29" ht="12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</row>
    <row r="49" spans="2:29" ht="12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</row>
    <row r="50" spans="2:29" ht="12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</row>
    <row r="51" spans="2:29" ht="12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</row>
    <row r="52" spans="2:29" ht="12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</row>
    <row r="53" spans="2:29" ht="12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</row>
    <row r="54" spans="2:29" ht="12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</row>
    <row r="55" spans="2:29" ht="12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</row>
  </sheetData>
  <sheetProtection password="8299" sheet="1"/>
  <mergeCells count="62">
    <mergeCell ref="J38:N38"/>
    <mergeCell ref="J33:N33"/>
    <mergeCell ref="J40:N40"/>
    <mergeCell ref="J41:N41"/>
    <mergeCell ref="J42:N42"/>
    <mergeCell ref="J43:N43"/>
    <mergeCell ref="J44:N44"/>
    <mergeCell ref="J34:N34"/>
    <mergeCell ref="J35:N35"/>
    <mergeCell ref="J36:N36"/>
    <mergeCell ref="J37:N37"/>
    <mergeCell ref="J24:N24"/>
    <mergeCell ref="J25:N25"/>
    <mergeCell ref="J26:N26"/>
    <mergeCell ref="J27:N27"/>
    <mergeCell ref="J39:N39"/>
    <mergeCell ref="J31:N31"/>
    <mergeCell ref="J32:N32"/>
    <mergeCell ref="J18:N18"/>
    <mergeCell ref="J19:N19"/>
    <mergeCell ref="J20:N20"/>
    <mergeCell ref="J21:N21"/>
    <mergeCell ref="J22:N22"/>
    <mergeCell ref="J23:N23"/>
    <mergeCell ref="J28:N28"/>
    <mergeCell ref="J29:N29"/>
    <mergeCell ref="AE12:AE13"/>
    <mergeCell ref="AF12:AF13"/>
    <mergeCell ref="Y14:Z14"/>
    <mergeCell ref="AD27:AF28"/>
    <mergeCell ref="AD29:AF30"/>
    <mergeCell ref="AD12:AD13"/>
    <mergeCell ref="D7:M7"/>
    <mergeCell ref="B8:C8"/>
    <mergeCell ref="D8:M8"/>
    <mergeCell ref="B9:M9"/>
    <mergeCell ref="J30:N30"/>
    <mergeCell ref="B47:AC55"/>
    <mergeCell ref="J14:N14"/>
    <mergeCell ref="J15:N15"/>
    <mergeCell ref="J16:N16"/>
    <mergeCell ref="J17:N17"/>
    <mergeCell ref="L10:M10"/>
    <mergeCell ref="B2:Z3"/>
    <mergeCell ref="J12:N13"/>
    <mergeCell ref="Y5:Z10"/>
    <mergeCell ref="B11:Z11"/>
    <mergeCell ref="B12:B13"/>
    <mergeCell ref="C12:D12"/>
    <mergeCell ref="E12:F12"/>
    <mergeCell ref="Y12:Z13"/>
    <mergeCell ref="B7:C7"/>
    <mergeCell ref="B1:Z1"/>
    <mergeCell ref="AA3:AC45"/>
    <mergeCell ref="B4:Z4"/>
    <mergeCell ref="B5:C5"/>
    <mergeCell ref="D5:M5"/>
    <mergeCell ref="B6:C6"/>
    <mergeCell ref="D6:M6"/>
    <mergeCell ref="B10:C10"/>
    <mergeCell ref="D10:H10"/>
    <mergeCell ref="J10:K10"/>
  </mergeCells>
  <conditionalFormatting sqref="B14:B44">
    <cfRule type="expression" priority="7" dxfId="12" stopIfTrue="1">
      <formula>OR(WEEKDAY(B14)=7,WEEKDAY(B14)=1)</formula>
    </cfRule>
  </conditionalFormatting>
  <conditionalFormatting sqref="C14:C44">
    <cfRule type="expression" priority="8" dxfId="0" stopIfTrue="1">
      <formula>OR(WEEKDAY(B14)=7,WEEKDAY(B14)=1)</formula>
    </cfRule>
  </conditionalFormatting>
  <conditionalFormatting sqref="D14:D44">
    <cfRule type="expression" priority="9" dxfId="0" stopIfTrue="1">
      <formula>OR(WEEKDAY(B14)=7,WEEKDAY(B14)=1)</formula>
    </cfRule>
  </conditionalFormatting>
  <conditionalFormatting sqref="G14:G44">
    <cfRule type="expression" priority="10" dxfId="0" stopIfTrue="1">
      <formula>OR(WEEKDAY(B14)=7,WEEKDAY(B14)=1)</formula>
    </cfRule>
  </conditionalFormatting>
  <conditionalFormatting sqref="J14:J44">
    <cfRule type="expression" priority="11" dxfId="0" stopIfTrue="1">
      <formula>OR(WEEKDAY(B14)=7,WEEKDAY(B14)=1)</formula>
    </cfRule>
  </conditionalFormatting>
  <conditionalFormatting sqref="O14:O44">
    <cfRule type="expression" priority="15" dxfId="0" stopIfTrue="1">
      <formula>OR(WEEKDAY(C14)=7,WEEKDAY(C14)=1)</formula>
    </cfRule>
  </conditionalFormatting>
  <conditionalFormatting sqref="E14:E44">
    <cfRule type="expression" priority="6" dxfId="4" stopIfTrue="1">
      <formula>OR(WEEKDAY(B14)=7,WEEKDAY(B14)=1)</formula>
    </cfRule>
  </conditionalFormatting>
  <conditionalFormatting sqref="F14:F44">
    <cfRule type="expression" priority="5" dxfId="4" stopIfTrue="1">
      <formula>OR(WEEKDAY(B14)=7,WEEKDAY(B14)=1)</formula>
    </cfRule>
  </conditionalFormatting>
  <conditionalFormatting sqref="W14:W44">
    <cfRule type="expression" priority="98" dxfId="0" stopIfTrue="1">
      <formula>OR(WEEKDAY(C14)=7,WEEKDAY(C14)=1)</formula>
    </cfRule>
  </conditionalFormatting>
  <conditionalFormatting sqref="V14:V44">
    <cfRule type="expression" priority="100" dxfId="0" stopIfTrue="1">
      <formula>OR(WEEKDAY(C14)=7,WEEKDAY(C14)=1)</formula>
    </cfRule>
  </conditionalFormatting>
  <conditionalFormatting sqref="U14:U44">
    <cfRule type="expression" priority="102" dxfId="0" stopIfTrue="1">
      <formula>OR(WEEKDAY(C14)=7,WEEKDAY(C14)=1)</formula>
    </cfRule>
  </conditionalFormatting>
  <conditionalFormatting sqref="T14:T44">
    <cfRule type="expression" priority="104" dxfId="0" stopIfTrue="1">
      <formula>OR(WEEKDAY(C14)=7,WEEKDAY(C14)=1)</formula>
    </cfRule>
  </conditionalFormatting>
  <conditionalFormatting sqref="S14:S44">
    <cfRule type="expression" priority="106" dxfId="0" stopIfTrue="1">
      <formula>OR(WEEKDAY(C14)=7,WEEKDAY(C14)=1)</formula>
    </cfRule>
  </conditionalFormatting>
  <conditionalFormatting sqref="R14:R44">
    <cfRule type="expression" priority="108" dxfId="0" stopIfTrue="1">
      <formula>OR(WEEKDAY(C14)=7,WEEKDAY(C14)=1)</formula>
    </cfRule>
  </conditionalFormatting>
  <conditionalFormatting sqref="Q14:Q44">
    <cfRule type="expression" priority="110" dxfId="0" stopIfTrue="1">
      <formula>OR(WEEKDAY(C14)=7,WEEKDAY(C14)=1)</formula>
    </cfRule>
  </conditionalFormatting>
  <conditionalFormatting sqref="P14:P44 P14:W14 Q15:W44">
    <cfRule type="expression" priority="112" dxfId="0" stopIfTrue="1">
      <formula>OR(WEEKDAY(C14)=7,WEEKDAY(C14)=1)</formula>
    </cfRule>
  </conditionalFormatting>
  <conditionalFormatting sqref="H14:I44">
    <cfRule type="expression" priority="114" dxfId="4" stopIfTrue="1">
      <formula>OR(WEEKDAY(C14)=7,WEEKDAY(C14)=1)</formula>
    </cfRule>
  </conditionalFormatting>
  <conditionalFormatting sqref="G14">
    <cfRule type="expression" priority="3" dxfId="0" stopIfTrue="1">
      <formula>OR(WEEKDAY(B14)=7,WEEKDAY(B14)=1)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3.57421875" style="2" hidden="1" customWidth="1"/>
    <col min="16" max="16" width="9.140625" style="2" hidden="1" customWidth="1"/>
    <col min="17" max="17" width="8.8515625" style="2" hidden="1" customWidth="1"/>
    <col min="18" max="18" width="8.28125" style="2" hidden="1" customWidth="1"/>
    <col min="19" max="19" width="6.57421875" style="2" hidden="1" customWidth="1"/>
    <col min="20" max="20" width="8.140625" style="2" hidden="1" customWidth="1"/>
    <col min="21" max="21" width="7.57421875" style="2" hidden="1" customWidth="1"/>
    <col min="22" max="23" width="8.14062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171" t="str">
        <f>IF([0]!actualdate=""," ",[0]!actualdate)</f>
        <v>Letzte Aktualisierung: 21.10.2015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2:32" ht="30" customHeight="1">
      <c r="B2" s="153" t="s">
        <v>48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  <c r="AA2" s="7"/>
      <c r="AB2" s="7"/>
      <c r="AC2" s="7"/>
      <c r="AD2" s="7"/>
      <c r="AE2" s="7"/>
      <c r="AF2" s="7"/>
    </row>
    <row r="3" spans="2:32" ht="16.5" customHeight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  <c r="AA3" s="181"/>
      <c r="AB3" s="181"/>
      <c r="AC3" s="181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181"/>
      <c r="AB4" s="181"/>
      <c r="AC4" s="181"/>
      <c r="AD4" s="5"/>
      <c r="AE4" s="5"/>
      <c r="AF4" s="28"/>
    </row>
    <row r="5" spans="2:29" ht="21.75" customHeight="1">
      <c r="B5" s="216" t="s">
        <v>13</v>
      </c>
      <c r="C5" s="217"/>
      <c r="D5" s="173"/>
      <c r="E5" s="174"/>
      <c r="F5" s="174"/>
      <c r="G5" s="174"/>
      <c r="H5" s="174"/>
      <c r="I5" s="174"/>
      <c r="J5" s="174"/>
      <c r="K5" s="174"/>
      <c r="L5" s="174"/>
      <c r="M5" s="175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63"/>
      <c r="Z5" s="164"/>
      <c r="AA5" s="181"/>
      <c r="AB5" s="181"/>
      <c r="AC5" s="181"/>
    </row>
    <row r="6" spans="2:29" ht="21.75" customHeight="1">
      <c r="B6" s="222" t="s">
        <v>15</v>
      </c>
      <c r="C6" s="223"/>
      <c r="D6" s="176"/>
      <c r="E6" s="177"/>
      <c r="F6" s="177"/>
      <c r="G6" s="177"/>
      <c r="H6" s="177"/>
      <c r="I6" s="177"/>
      <c r="J6" s="178"/>
      <c r="K6" s="178"/>
      <c r="L6" s="178"/>
      <c r="M6" s="179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65"/>
      <c r="Z6" s="166"/>
      <c r="AA6" s="181"/>
      <c r="AB6" s="181"/>
      <c r="AC6" s="181"/>
    </row>
    <row r="7" spans="2:29" ht="21.75" customHeight="1">
      <c r="B7" s="232" t="s">
        <v>14</v>
      </c>
      <c r="C7" s="233"/>
      <c r="D7" s="238"/>
      <c r="E7" s="239"/>
      <c r="F7" s="239"/>
      <c r="G7" s="239"/>
      <c r="H7" s="239"/>
      <c r="I7" s="239"/>
      <c r="J7" s="174"/>
      <c r="K7" s="174"/>
      <c r="L7" s="174"/>
      <c r="M7" s="175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65"/>
      <c r="Z7" s="166"/>
      <c r="AA7" s="181"/>
      <c r="AB7" s="181"/>
      <c r="AC7" s="181"/>
    </row>
    <row r="8" spans="2:29" ht="21.75" customHeight="1">
      <c r="B8" s="188" t="s">
        <v>16</v>
      </c>
      <c r="C8" s="189"/>
      <c r="D8" s="176"/>
      <c r="E8" s="177"/>
      <c r="F8" s="177"/>
      <c r="G8" s="177"/>
      <c r="H8" s="177"/>
      <c r="I8" s="177"/>
      <c r="J8" s="213"/>
      <c r="K8" s="213"/>
      <c r="L8" s="213"/>
      <c r="M8" s="213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65"/>
      <c r="Z8" s="166"/>
      <c r="AA8" s="181"/>
      <c r="AB8" s="181"/>
      <c r="AC8" s="181"/>
    </row>
    <row r="9" spans="2:29" ht="7.5" customHeight="1">
      <c r="B9" s="218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65"/>
      <c r="Z9" s="166"/>
      <c r="AA9" s="181"/>
      <c r="AB9" s="181"/>
      <c r="AC9" s="181"/>
    </row>
    <row r="10" spans="2:29" ht="21" customHeight="1">
      <c r="B10" s="182" t="s">
        <v>4</v>
      </c>
      <c r="C10" s="183"/>
      <c r="D10" s="184">
        <v>42552</v>
      </c>
      <c r="E10" s="185"/>
      <c r="F10" s="185"/>
      <c r="G10" s="185"/>
      <c r="H10" s="185"/>
      <c r="I10" s="127"/>
      <c r="J10" s="186" t="s">
        <v>5</v>
      </c>
      <c r="K10" s="187"/>
      <c r="L10" s="220">
        <v>10</v>
      </c>
      <c r="M10" s="221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67"/>
      <c r="Z10" s="168"/>
      <c r="AA10" s="181"/>
      <c r="AB10" s="181"/>
      <c r="AC10" s="181"/>
    </row>
    <row r="11" spans="2:29" s="6" customFormat="1" ht="12.75" customHeight="1"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181"/>
      <c r="AB11" s="181"/>
      <c r="AC11" s="181"/>
    </row>
    <row r="12" spans="2:32" ht="21" customHeight="1">
      <c r="B12" s="234" t="s">
        <v>17</v>
      </c>
      <c r="C12" s="190" t="s">
        <v>24</v>
      </c>
      <c r="D12" s="192"/>
      <c r="E12" s="190" t="s">
        <v>25</v>
      </c>
      <c r="F12" s="191"/>
      <c r="G12" s="128" t="s">
        <v>49</v>
      </c>
      <c r="H12" s="88" t="s">
        <v>46</v>
      </c>
      <c r="I12" s="88" t="s">
        <v>52</v>
      </c>
      <c r="J12" s="159" t="s">
        <v>50</v>
      </c>
      <c r="K12" s="159"/>
      <c r="L12" s="159"/>
      <c r="M12" s="159"/>
      <c r="N12" s="160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228" t="s">
        <v>20</v>
      </c>
      <c r="Z12" s="229"/>
      <c r="AA12" s="181"/>
      <c r="AB12" s="181"/>
      <c r="AC12" s="181"/>
      <c r="AD12" s="214" t="s">
        <v>32</v>
      </c>
      <c r="AE12" s="236">
        <f>YEAR(Beginndatum_1)</f>
        <v>2016</v>
      </c>
      <c r="AF12" s="226" t="s">
        <v>26</v>
      </c>
    </row>
    <row r="13" spans="2:32" ht="21" customHeight="1">
      <c r="B13" s="235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79" t="s">
        <v>47</v>
      </c>
      <c r="I13" s="79" t="s">
        <v>53</v>
      </c>
      <c r="J13" s="161"/>
      <c r="K13" s="161"/>
      <c r="L13" s="161"/>
      <c r="M13" s="161"/>
      <c r="N13" s="162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230"/>
      <c r="Z13" s="231"/>
      <c r="AA13" s="181"/>
      <c r="AB13" s="181"/>
      <c r="AC13" s="181"/>
      <c r="AD13" s="215"/>
      <c r="AE13" s="237"/>
      <c r="AF13" s="227"/>
    </row>
    <row r="14" spans="2:32" ht="21" customHeight="1">
      <c r="B14" s="66">
        <f>Beginndatum_1</f>
        <v>42552</v>
      </c>
      <c r="C14" s="20">
        <v>0</v>
      </c>
      <c r="D14" s="20">
        <v>0</v>
      </c>
      <c r="E14" s="20"/>
      <c r="F14" s="96"/>
      <c r="G14" s="120">
        <v>0</v>
      </c>
      <c r="H14" s="110"/>
      <c r="I14" s="150">
        <f>IF(B14&lt;&gt;"",D14+IF(D14&lt;C14,1,0)-C14+F14+IF(F14&lt;E14,1,0)-E14-G14,"")</f>
        <v>0</v>
      </c>
      <c r="J14" s="193"/>
      <c r="K14" s="194"/>
      <c r="L14" s="194"/>
      <c r="M14" s="194"/>
      <c r="N14" s="195"/>
      <c r="O14" s="70"/>
      <c r="P14" s="76">
        <f>IF(ISNUMBER(B14),IF(WEEKDAY(B14,1)=1,1,0),0)</f>
        <v>0</v>
      </c>
      <c r="Q14" s="76">
        <f aca="true" t="shared" si="0" ref="Q14:Q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R14" s="76">
        <f aca="true" t="shared" si="1" ref="R14:R44">IF(ISNUMBER(B14),IF(OR(B14=Weihnachtstag_1_1,B14=Weihnachtstag_2_1,B14=Tag_der_Arbeit_1),1,0),0)</f>
        <v>0</v>
      </c>
      <c r="S14" s="76">
        <f aca="true" t="shared" si="2" ref="S14:S44">IF(ISNUMBER(B14),IF(B14=Heiligabend_1,1,0),0)</f>
        <v>0</v>
      </c>
      <c r="T14" s="76">
        <f aca="true" t="shared" si="3" ref="T14:T44">IF(ISNUMBER(B14),IF(B14=Sylvester_1,1,0),0)</f>
        <v>0</v>
      </c>
      <c r="U14" s="76">
        <f>IF(ISNUMBER(B14),IF(WEEKDAY(B14+1,1)=1,1,0),0)</f>
        <v>0</v>
      </c>
      <c r="V14" s="76">
        <f aca="true" t="shared" si="4" ref="V14:V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4">IF(ISNUMBER(B14),IF(OR(B14+1=Weihnachtstag_1_1,B14+1=Weihnachtstag_2_1,B14+1=Tag_der_Arbeit_1),1,0),0)</f>
        <v>0</v>
      </c>
      <c r="X14" s="22"/>
      <c r="Y14" s="211"/>
      <c r="Z14" s="212"/>
      <c r="AA14" s="181"/>
      <c r="AB14" s="181"/>
      <c r="AC14" s="181"/>
      <c r="AD14" s="31" t="s">
        <v>0</v>
      </c>
      <c r="AE14" s="32">
        <f>DATE(AE12,1,1)</f>
        <v>42370</v>
      </c>
      <c r="AF14" s="33">
        <v>125</v>
      </c>
    </row>
    <row r="15" spans="2:32" ht="21" customHeight="1">
      <c r="B15" s="17">
        <f>IF(B14&lt;&gt;"",IF(MONTH(Beginndatum_1)=MONTH(B14+1),B14+1,""),"")</f>
        <v>42553</v>
      </c>
      <c r="C15" s="21"/>
      <c r="D15" s="21"/>
      <c r="E15" s="21"/>
      <c r="F15" s="77"/>
      <c r="G15" s="123"/>
      <c r="H15" s="95"/>
      <c r="I15" s="151">
        <f aca="true" t="shared" si="6" ref="I15:I44">IF(B15&lt;&gt;"",D15+IF(D15&lt;C15,1,0)-C15+F15+IF(F15&lt;E15,1,0)-E15-G15,"")</f>
        <v>0</v>
      </c>
      <c r="J15" s="245"/>
      <c r="K15" s="197"/>
      <c r="L15" s="197"/>
      <c r="M15" s="197"/>
      <c r="N15" s="198"/>
      <c r="O15" s="71"/>
      <c r="P15" s="76">
        <f aca="true" t="shared" si="7" ref="P15:P44">IF(ISNUMBER(B15),IF(WEEKDAY(B15,1)=1,1,0),0)</f>
        <v>0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4">IF(ISNUMBER(B15),IF(WEEKDAY(B15+1,1)=1,1,0),0)</f>
        <v>1</v>
      </c>
      <c r="V15" s="76">
        <f t="shared" si="4"/>
        <v>0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181"/>
      <c r="AB15" s="181"/>
      <c r="AC15" s="181"/>
      <c r="AD15" s="34" t="s">
        <v>1</v>
      </c>
      <c r="AE15" s="35">
        <f>Ostersonntag_1-2</f>
        <v>42454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42554</v>
      </c>
      <c r="C16" s="21"/>
      <c r="D16" s="21"/>
      <c r="E16" s="21"/>
      <c r="F16" s="77"/>
      <c r="G16" s="121"/>
      <c r="H16" s="64"/>
      <c r="I16" s="151">
        <f t="shared" si="6"/>
        <v>0</v>
      </c>
      <c r="J16" s="196"/>
      <c r="K16" s="197"/>
      <c r="L16" s="197"/>
      <c r="M16" s="197"/>
      <c r="N16" s="198"/>
      <c r="O16" s="71"/>
      <c r="P16" s="76">
        <f t="shared" si="7"/>
        <v>1</v>
      </c>
      <c r="Q16" s="76">
        <f t="shared" si="0"/>
        <v>0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0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181"/>
      <c r="AB16" s="181"/>
      <c r="AC16" s="181"/>
      <c r="AD16" s="34" t="s">
        <v>3</v>
      </c>
      <c r="AE16" s="35">
        <f>Ostersonntag_1+1</f>
        <v>42457</v>
      </c>
      <c r="AF16" s="36">
        <v>125</v>
      </c>
    </row>
    <row r="17" spans="2:32" ht="21" customHeight="1">
      <c r="B17" s="18">
        <f t="shared" si="9"/>
        <v>42555</v>
      </c>
      <c r="C17" s="21"/>
      <c r="D17" s="21"/>
      <c r="E17" s="21"/>
      <c r="F17" s="77"/>
      <c r="G17" s="121"/>
      <c r="H17" s="64"/>
      <c r="I17" s="151">
        <f t="shared" si="6"/>
        <v>0</v>
      </c>
      <c r="J17" s="196"/>
      <c r="K17" s="197"/>
      <c r="L17" s="197"/>
      <c r="M17" s="197"/>
      <c r="N17" s="198"/>
      <c r="O17" s="71"/>
      <c r="P17" s="76">
        <f t="shared" si="7"/>
        <v>0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0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181"/>
      <c r="AB17" s="181"/>
      <c r="AC17" s="181"/>
      <c r="AD17" s="34" t="s">
        <v>6</v>
      </c>
      <c r="AE17" s="35">
        <f>DATE(AE12,5,1)</f>
        <v>42491</v>
      </c>
      <c r="AF17" s="36">
        <v>150</v>
      </c>
    </row>
    <row r="18" spans="2:32" ht="21" customHeight="1">
      <c r="B18" s="18">
        <f t="shared" si="9"/>
        <v>42556</v>
      </c>
      <c r="C18" s="21"/>
      <c r="D18" s="21"/>
      <c r="E18" s="21"/>
      <c r="F18" s="77"/>
      <c r="G18" s="121"/>
      <c r="H18" s="64"/>
      <c r="I18" s="151">
        <f t="shared" si="6"/>
        <v>0</v>
      </c>
      <c r="J18" s="196"/>
      <c r="K18" s="197"/>
      <c r="L18" s="197"/>
      <c r="M18" s="197"/>
      <c r="N18" s="198"/>
      <c r="O18" s="71"/>
      <c r="P18" s="76">
        <f t="shared" si="7"/>
        <v>0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0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181"/>
      <c r="AB18" s="181"/>
      <c r="AC18" s="181"/>
      <c r="AD18" s="34" t="s">
        <v>7</v>
      </c>
      <c r="AE18" s="35">
        <f>Ostersonntag_1+39</f>
        <v>42495</v>
      </c>
      <c r="AF18" s="36">
        <v>125</v>
      </c>
    </row>
    <row r="19" spans="2:32" ht="21" customHeight="1">
      <c r="B19" s="18">
        <f t="shared" si="9"/>
        <v>42557</v>
      </c>
      <c r="C19" s="21"/>
      <c r="D19" s="21"/>
      <c r="E19" s="21"/>
      <c r="F19" s="77"/>
      <c r="G19" s="121"/>
      <c r="H19" s="64"/>
      <c r="I19" s="151">
        <f t="shared" si="6"/>
        <v>0</v>
      </c>
      <c r="J19" s="196"/>
      <c r="K19" s="197"/>
      <c r="L19" s="197"/>
      <c r="M19" s="197"/>
      <c r="N19" s="198"/>
      <c r="O19" s="71"/>
      <c r="P19" s="76">
        <f t="shared" si="7"/>
        <v>0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0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181"/>
      <c r="AB19" s="181"/>
      <c r="AC19" s="181"/>
      <c r="AD19" s="34" t="s">
        <v>8</v>
      </c>
      <c r="AE19" s="35">
        <f>Ostersonntag_1+50</f>
        <v>42506</v>
      </c>
      <c r="AF19" s="36">
        <v>125</v>
      </c>
    </row>
    <row r="20" spans="2:32" ht="21" customHeight="1">
      <c r="B20" s="18">
        <f t="shared" si="9"/>
        <v>42558</v>
      </c>
      <c r="C20" s="21"/>
      <c r="D20" s="21"/>
      <c r="E20" s="21"/>
      <c r="F20" s="77"/>
      <c r="G20" s="121"/>
      <c r="H20" s="64"/>
      <c r="I20" s="151">
        <f t="shared" si="6"/>
        <v>0</v>
      </c>
      <c r="J20" s="196"/>
      <c r="K20" s="197"/>
      <c r="L20" s="197"/>
      <c r="M20" s="197"/>
      <c r="N20" s="198"/>
      <c r="O20" s="71"/>
      <c r="P20" s="76">
        <f t="shared" si="7"/>
        <v>0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0</v>
      </c>
      <c r="V20" s="76">
        <f t="shared" si="4"/>
        <v>0</v>
      </c>
      <c r="W20" s="76">
        <f t="shared" si="5"/>
        <v>0</v>
      </c>
      <c r="X20" s="9"/>
      <c r="Y20" s="23"/>
      <c r="Z20" s="114"/>
      <c r="AA20" s="181"/>
      <c r="AB20" s="181"/>
      <c r="AC20" s="181"/>
      <c r="AD20" s="34" t="s">
        <v>9</v>
      </c>
      <c r="AE20" s="35">
        <f>DATE(AE12,10,3)</f>
        <v>42646</v>
      </c>
      <c r="AF20" s="36">
        <v>125</v>
      </c>
    </row>
    <row r="21" spans="2:32" ht="21" customHeight="1">
      <c r="B21" s="18">
        <f t="shared" si="9"/>
        <v>42559</v>
      </c>
      <c r="C21" s="21"/>
      <c r="D21" s="21"/>
      <c r="E21" s="21"/>
      <c r="F21" s="77"/>
      <c r="G21" s="121"/>
      <c r="H21" s="64"/>
      <c r="I21" s="151">
        <f t="shared" si="6"/>
        <v>0</v>
      </c>
      <c r="J21" s="196"/>
      <c r="K21" s="197"/>
      <c r="L21" s="197"/>
      <c r="M21" s="197"/>
      <c r="N21" s="198"/>
      <c r="O21" s="71"/>
      <c r="P21" s="76">
        <f t="shared" si="7"/>
        <v>0</v>
      </c>
      <c r="Q21" s="76">
        <f t="shared" si="0"/>
        <v>0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0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181"/>
      <c r="AB21" s="181"/>
      <c r="AC21" s="181"/>
      <c r="AD21" s="37" t="s">
        <v>22</v>
      </c>
      <c r="AE21" s="43">
        <f>DATE(AE12,12,24)</f>
        <v>42728</v>
      </c>
      <c r="AF21" s="36">
        <v>150</v>
      </c>
    </row>
    <row r="22" spans="2:32" ht="21" customHeight="1">
      <c r="B22" s="18">
        <f t="shared" si="9"/>
        <v>42560</v>
      </c>
      <c r="C22" s="21"/>
      <c r="D22" s="21"/>
      <c r="E22" s="21"/>
      <c r="F22" s="77"/>
      <c r="G22" s="121"/>
      <c r="H22" s="95"/>
      <c r="I22" s="151">
        <f t="shared" si="6"/>
        <v>0</v>
      </c>
      <c r="J22" s="196"/>
      <c r="K22" s="197"/>
      <c r="L22" s="197"/>
      <c r="M22" s="197"/>
      <c r="N22" s="198"/>
      <c r="O22" s="71"/>
      <c r="P22" s="76">
        <f t="shared" si="7"/>
        <v>0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1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181"/>
      <c r="AB22" s="181"/>
      <c r="AC22" s="181"/>
      <c r="AD22" s="34" t="s">
        <v>10</v>
      </c>
      <c r="AE22" s="35">
        <f>DATE(AE12,12,25)</f>
        <v>42729</v>
      </c>
      <c r="AF22" s="36">
        <v>150</v>
      </c>
    </row>
    <row r="23" spans="2:32" ht="21" customHeight="1">
      <c r="B23" s="18">
        <f t="shared" si="9"/>
        <v>42561</v>
      </c>
      <c r="C23" s="21"/>
      <c r="D23" s="21"/>
      <c r="E23" s="21"/>
      <c r="F23" s="77"/>
      <c r="G23" s="121"/>
      <c r="H23" s="64"/>
      <c r="I23" s="151">
        <f t="shared" si="6"/>
        <v>0</v>
      </c>
      <c r="J23" s="196"/>
      <c r="K23" s="197"/>
      <c r="L23" s="197"/>
      <c r="M23" s="197"/>
      <c r="N23" s="198"/>
      <c r="O23" s="71"/>
      <c r="P23" s="76">
        <f t="shared" si="7"/>
        <v>1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0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181"/>
      <c r="AB23" s="181"/>
      <c r="AC23" s="181"/>
      <c r="AD23" s="34" t="s">
        <v>11</v>
      </c>
      <c r="AE23" s="35">
        <f>DATE(AE12,12,26)</f>
        <v>42730</v>
      </c>
      <c r="AF23" s="36">
        <v>150</v>
      </c>
    </row>
    <row r="24" spans="2:32" ht="21" customHeight="1">
      <c r="B24" s="18">
        <f t="shared" si="9"/>
        <v>42562</v>
      </c>
      <c r="C24" s="21"/>
      <c r="D24" s="21"/>
      <c r="E24" s="21"/>
      <c r="F24" s="77"/>
      <c r="G24" s="121"/>
      <c r="H24" s="64"/>
      <c r="I24" s="151">
        <f t="shared" si="6"/>
        <v>0</v>
      </c>
      <c r="J24" s="196"/>
      <c r="K24" s="197"/>
      <c r="L24" s="197"/>
      <c r="M24" s="197"/>
      <c r="N24" s="198"/>
      <c r="O24" s="71"/>
      <c r="P24" s="76">
        <f t="shared" si="7"/>
        <v>0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0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181"/>
      <c r="AB24" s="181"/>
      <c r="AC24" s="181"/>
      <c r="AD24" s="40" t="s">
        <v>23</v>
      </c>
      <c r="AE24" s="61">
        <f>DATE(AE12,12,31)</f>
        <v>42735</v>
      </c>
      <c r="AF24" s="50">
        <v>125</v>
      </c>
    </row>
    <row r="25" spans="2:29" ht="21" customHeight="1">
      <c r="B25" s="18">
        <f t="shared" si="9"/>
        <v>42563</v>
      </c>
      <c r="C25" s="21"/>
      <c r="D25" s="21"/>
      <c r="E25" s="21"/>
      <c r="F25" s="77"/>
      <c r="G25" s="121"/>
      <c r="H25" s="64"/>
      <c r="I25" s="151">
        <f t="shared" si="6"/>
        <v>0</v>
      </c>
      <c r="J25" s="196"/>
      <c r="K25" s="197"/>
      <c r="L25" s="197"/>
      <c r="M25" s="197"/>
      <c r="N25" s="198"/>
      <c r="O25" s="71"/>
      <c r="P25" s="76">
        <f t="shared" si="7"/>
        <v>0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0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181"/>
      <c r="AB25" s="181"/>
      <c r="AC25" s="181"/>
    </row>
    <row r="26" spans="2:32" ht="21" customHeight="1">
      <c r="B26" s="18">
        <f t="shared" si="9"/>
        <v>42564</v>
      </c>
      <c r="C26" s="21"/>
      <c r="D26" s="21"/>
      <c r="E26" s="21"/>
      <c r="F26" s="77"/>
      <c r="G26" s="121"/>
      <c r="H26" s="64"/>
      <c r="I26" s="151">
        <f t="shared" si="6"/>
        <v>0</v>
      </c>
      <c r="J26" s="196"/>
      <c r="K26" s="197"/>
      <c r="L26" s="197"/>
      <c r="M26" s="197"/>
      <c r="N26" s="198"/>
      <c r="O26" s="71"/>
      <c r="P26" s="76">
        <f t="shared" si="7"/>
        <v>0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0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181"/>
      <c r="AB26" s="181"/>
      <c r="AC26" s="181"/>
      <c r="AD26" s="80" t="s">
        <v>31</v>
      </c>
      <c r="AE26" s="81">
        <f>YEAR(Beginndatum_1)</f>
        <v>2016</v>
      </c>
      <c r="AF26" s="82" t="s">
        <v>26</v>
      </c>
    </row>
    <row r="27" spans="2:34" ht="21" customHeight="1">
      <c r="B27" s="18">
        <f t="shared" si="9"/>
        <v>42565</v>
      </c>
      <c r="C27" s="21"/>
      <c r="D27" s="21"/>
      <c r="E27" s="21"/>
      <c r="F27" s="77"/>
      <c r="G27" s="121"/>
      <c r="H27" s="64"/>
      <c r="I27" s="151">
        <f t="shared" si="6"/>
        <v>0</v>
      </c>
      <c r="J27" s="196"/>
      <c r="K27" s="197"/>
      <c r="L27" s="197"/>
      <c r="M27" s="197"/>
      <c r="N27" s="198"/>
      <c r="O27" s="71"/>
      <c r="P27" s="76">
        <f t="shared" si="7"/>
        <v>0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0</v>
      </c>
      <c r="V27" s="76">
        <f t="shared" si="4"/>
        <v>0</v>
      </c>
      <c r="W27" s="76">
        <f t="shared" si="5"/>
        <v>0</v>
      </c>
      <c r="X27" s="9"/>
      <c r="Y27" s="24"/>
      <c r="Z27" s="25"/>
      <c r="AA27" s="181"/>
      <c r="AB27" s="181"/>
      <c r="AC27" s="181"/>
      <c r="AD27" s="205" t="s">
        <v>37</v>
      </c>
      <c r="AE27" s="206"/>
      <c r="AF27" s="207"/>
      <c r="AH27" s="2" t="s">
        <v>36</v>
      </c>
    </row>
    <row r="28" spans="2:32" ht="21" customHeight="1">
      <c r="B28" s="18">
        <f t="shared" si="9"/>
        <v>42566</v>
      </c>
      <c r="C28" s="21"/>
      <c r="D28" s="21"/>
      <c r="E28" s="21"/>
      <c r="F28" s="77"/>
      <c r="G28" s="121"/>
      <c r="H28" s="64"/>
      <c r="I28" s="151">
        <f t="shared" si="6"/>
        <v>0</v>
      </c>
      <c r="J28" s="196"/>
      <c r="K28" s="197"/>
      <c r="L28" s="197"/>
      <c r="M28" s="197"/>
      <c r="N28" s="198"/>
      <c r="O28" s="71"/>
      <c r="P28" s="76">
        <f t="shared" si="7"/>
        <v>0</v>
      </c>
      <c r="Q28" s="76">
        <f t="shared" si="0"/>
        <v>0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0</v>
      </c>
      <c r="V28" s="76">
        <f t="shared" si="4"/>
        <v>0</v>
      </c>
      <c r="W28" s="76">
        <f t="shared" si="5"/>
        <v>0</v>
      </c>
      <c r="X28" s="9"/>
      <c r="Y28" s="24"/>
      <c r="Z28" s="25"/>
      <c r="AA28" s="181"/>
      <c r="AB28" s="181"/>
      <c r="AC28" s="181"/>
      <c r="AD28" s="208"/>
      <c r="AE28" s="209"/>
      <c r="AF28" s="210"/>
    </row>
    <row r="29" spans="2:32" ht="21" customHeight="1">
      <c r="B29" s="18">
        <f t="shared" si="9"/>
        <v>42567</v>
      </c>
      <c r="C29" s="21"/>
      <c r="D29" s="21"/>
      <c r="E29" s="21"/>
      <c r="F29" s="77"/>
      <c r="G29" s="121"/>
      <c r="H29" s="64"/>
      <c r="I29" s="151">
        <f t="shared" si="6"/>
        <v>0</v>
      </c>
      <c r="J29" s="196"/>
      <c r="K29" s="197"/>
      <c r="L29" s="197"/>
      <c r="M29" s="197"/>
      <c r="N29" s="198"/>
      <c r="O29" s="71"/>
      <c r="P29" s="76">
        <f t="shared" si="7"/>
        <v>0</v>
      </c>
      <c r="Q29" s="76">
        <f t="shared" si="0"/>
        <v>0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1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181"/>
      <c r="AB29" s="181"/>
      <c r="AC29" s="181"/>
      <c r="AD29" s="199" t="s">
        <v>38</v>
      </c>
      <c r="AE29" s="200"/>
      <c r="AF29" s="201"/>
    </row>
    <row r="30" spans="2:32" ht="21" customHeight="1">
      <c r="B30" s="18">
        <f t="shared" si="9"/>
        <v>42568</v>
      </c>
      <c r="C30" s="21"/>
      <c r="D30" s="21"/>
      <c r="E30" s="21"/>
      <c r="F30" s="77"/>
      <c r="G30" s="121"/>
      <c r="H30" s="64"/>
      <c r="I30" s="151">
        <f t="shared" si="6"/>
        <v>0</v>
      </c>
      <c r="J30" s="196"/>
      <c r="K30" s="197"/>
      <c r="L30" s="197"/>
      <c r="M30" s="197"/>
      <c r="N30" s="198"/>
      <c r="O30" s="71"/>
      <c r="P30" s="76">
        <f t="shared" si="7"/>
        <v>1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0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181"/>
      <c r="AB30" s="181"/>
      <c r="AC30" s="181"/>
      <c r="AD30" s="202"/>
      <c r="AE30" s="203"/>
      <c r="AF30" s="204"/>
    </row>
    <row r="31" spans="2:32" ht="21" customHeight="1">
      <c r="B31" s="18">
        <f t="shared" si="9"/>
        <v>42569</v>
      </c>
      <c r="C31" s="21"/>
      <c r="D31" s="21"/>
      <c r="E31" s="21"/>
      <c r="F31" s="77"/>
      <c r="G31" s="121"/>
      <c r="H31" s="64"/>
      <c r="I31" s="151">
        <f t="shared" si="6"/>
        <v>0</v>
      </c>
      <c r="J31" s="196"/>
      <c r="K31" s="197"/>
      <c r="L31" s="197"/>
      <c r="M31" s="197"/>
      <c r="N31" s="198"/>
      <c r="O31" s="71"/>
      <c r="P31" s="76">
        <f t="shared" si="7"/>
        <v>0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0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181"/>
      <c r="AB31" s="181"/>
      <c r="AC31" s="181"/>
      <c r="AD31" s="38" t="s">
        <v>27</v>
      </c>
      <c r="AE31" s="42">
        <f>IF([0]!HL_3_Koenige_1=""," ",[0]!HL_3_Koenige_1)</f>
        <v>42375</v>
      </c>
      <c r="AF31" s="33">
        <v>125</v>
      </c>
    </row>
    <row r="32" spans="2:32" ht="21" customHeight="1">
      <c r="B32" s="18">
        <f t="shared" si="9"/>
        <v>42570</v>
      </c>
      <c r="C32" s="21"/>
      <c r="D32" s="21"/>
      <c r="E32" s="21"/>
      <c r="F32" s="77"/>
      <c r="G32" s="121"/>
      <c r="H32" s="64"/>
      <c r="I32" s="151">
        <f t="shared" si="6"/>
        <v>0</v>
      </c>
      <c r="J32" s="196"/>
      <c r="K32" s="197"/>
      <c r="L32" s="197"/>
      <c r="M32" s="197"/>
      <c r="N32" s="198"/>
      <c r="O32" s="71"/>
      <c r="P32" s="76">
        <f t="shared" si="7"/>
        <v>0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0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181"/>
      <c r="AB32" s="181"/>
      <c r="AC32" s="181"/>
      <c r="AD32" s="37" t="s">
        <v>28</v>
      </c>
      <c r="AE32" s="43">
        <f>IF([0]!Fronleichnam_1=""," ",[0]!Fronleichnam_1)</f>
        <v>42516</v>
      </c>
      <c r="AF32" s="36">
        <v>125</v>
      </c>
    </row>
    <row r="33" spans="2:32" ht="21" customHeight="1">
      <c r="B33" s="18">
        <f t="shared" si="9"/>
        <v>42571</v>
      </c>
      <c r="C33" s="21"/>
      <c r="D33" s="21"/>
      <c r="E33" s="21"/>
      <c r="F33" s="77"/>
      <c r="G33" s="121"/>
      <c r="H33" s="64"/>
      <c r="I33" s="151">
        <f t="shared" si="6"/>
        <v>0</v>
      </c>
      <c r="J33" s="196"/>
      <c r="K33" s="197"/>
      <c r="L33" s="197"/>
      <c r="M33" s="197"/>
      <c r="N33" s="198"/>
      <c r="O33" s="71"/>
      <c r="P33" s="76">
        <f t="shared" si="7"/>
        <v>0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0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181"/>
      <c r="AB33" s="181"/>
      <c r="AC33" s="181"/>
      <c r="AD33" s="37" t="s">
        <v>34</v>
      </c>
      <c r="AE33" s="43">
        <f>IF([0]!Friedensfest_1=""," ",[0]!Friedensfest_1)</f>
        <v>42590</v>
      </c>
      <c r="AF33" s="36">
        <v>125</v>
      </c>
    </row>
    <row r="34" spans="2:32" ht="21" customHeight="1">
      <c r="B34" s="18">
        <f t="shared" si="9"/>
        <v>42572</v>
      </c>
      <c r="C34" s="21"/>
      <c r="D34" s="21"/>
      <c r="E34" s="21"/>
      <c r="F34" s="77"/>
      <c r="G34" s="121"/>
      <c r="H34" s="64"/>
      <c r="I34" s="151">
        <f t="shared" si="6"/>
        <v>0</v>
      </c>
      <c r="J34" s="196"/>
      <c r="K34" s="197"/>
      <c r="L34" s="197"/>
      <c r="M34" s="197"/>
      <c r="N34" s="198"/>
      <c r="O34" s="71"/>
      <c r="P34" s="76">
        <f t="shared" si="7"/>
        <v>0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0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181"/>
      <c r="AB34" s="181"/>
      <c r="AC34" s="181"/>
      <c r="AD34" s="37" t="s">
        <v>29</v>
      </c>
      <c r="AE34" s="43">
        <f>IF([0]!Maria_Himmelfahrt_1=""," ",[0]!Maria_Himmelfahrt_1)</f>
        <v>42597</v>
      </c>
      <c r="AF34" s="36">
        <v>125</v>
      </c>
    </row>
    <row r="35" spans="2:32" ht="21" customHeight="1">
      <c r="B35" s="18">
        <f t="shared" si="9"/>
        <v>42573</v>
      </c>
      <c r="C35" s="21"/>
      <c r="D35" s="21"/>
      <c r="E35" s="21"/>
      <c r="F35" s="77"/>
      <c r="G35" s="121"/>
      <c r="H35" s="64"/>
      <c r="I35" s="151">
        <f t="shared" si="6"/>
        <v>0</v>
      </c>
      <c r="J35" s="196"/>
      <c r="K35" s="197"/>
      <c r="L35" s="197"/>
      <c r="M35" s="197"/>
      <c r="N35" s="198"/>
      <c r="O35" s="71"/>
      <c r="P35" s="76">
        <f t="shared" si="7"/>
        <v>0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0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181"/>
      <c r="AB35" s="181"/>
      <c r="AC35" s="181"/>
      <c r="AD35" s="37" t="s">
        <v>33</v>
      </c>
      <c r="AE35" s="44">
        <f>IF([0]!Refomationstag_1=""," ",[0]!Refomationstag_1)</f>
        <v>42674</v>
      </c>
      <c r="AF35" s="39">
        <v>125</v>
      </c>
    </row>
    <row r="36" spans="2:32" ht="21" customHeight="1">
      <c r="B36" s="18">
        <f t="shared" si="9"/>
        <v>42574</v>
      </c>
      <c r="C36" s="21"/>
      <c r="D36" s="21"/>
      <c r="E36" s="21"/>
      <c r="F36" s="77"/>
      <c r="G36" s="121"/>
      <c r="H36" s="64"/>
      <c r="I36" s="151">
        <f t="shared" si="6"/>
        <v>0</v>
      </c>
      <c r="J36" s="196"/>
      <c r="K36" s="197"/>
      <c r="L36" s="197"/>
      <c r="M36" s="197"/>
      <c r="N36" s="198"/>
      <c r="O36" s="71"/>
      <c r="P36" s="76">
        <f t="shared" si="7"/>
        <v>0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1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181"/>
      <c r="AB36" s="181"/>
      <c r="AC36" s="181"/>
      <c r="AD36" s="37" t="s">
        <v>30</v>
      </c>
      <c r="AE36" s="43">
        <f>IF([0]!Allerheiligen_1=""," ",[0]!Allerheiligen_1)</f>
        <v>42675</v>
      </c>
      <c r="AF36" s="36">
        <v>125</v>
      </c>
    </row>
    <row r="37" spans="2:32" ht="21" customHeight="1">
      <c r="B37" s="18">
        <f t="shared" si="9"/>
        <v>42575</v>
      </c>
      <c r="C37" s="21"/>
      <c r="D37" s="21"/>
      <c r="E37" s="21"/>
      <c r="F37" s="77"/>
      <c r="G37" s="121"/>
      <c r="H37" s="64"/>
      <c r="I37" s="151">
        <f t="shared" si="6"/>
        <v>0</v>
      </c>
      <c r="J37" s="196"/>
      <c r="K37" s="197"/>
      <c r="L37" s="197"/>
      <c r="M37" s="197"/>
      <c r="N37" s="198"/>
      <c r="O37" s="71"/>
      <c r="P37" s="76">
        <f t="shared" si="7"/>
        <v>1</v>
      </c>
      <c r="Q37" s="76">
        <f t="shared" si="0"/>
        <v>0</v>
      </c>
      <c r="R37" s="76">
        <f t="shared" si="1"/>
        <v>0</v>
      </c>
      <c r="S37" s="76">
        <f t="shared" si="2"/>
        <v>0</v>
      </c>
      <c r="T37" s="76">
        <f t="shared" si="3"/>
        <v>0</v>
      </c>
      <c r="U37" s="76">
        <f t="shared" si="8"/>
        <v>0</v>
      </c>
      <c r="V37" s="76">
        <f t="shared" si="4"/>
        <v>0</v>
      </c>
      <c r="W37" s="76">
        <f t="shared" si="5"/>
        <v>0</v>
      </c>
      <c r="X37" s="9"/>
      <c r="Y37" s="29"/>
      <c r="Z37" s="30"/>
      <c r="AA37" s="181"/>
      <c r="AB37" s="181"/>
      <c r="AC37" s="181"/>
      <c r="AD37" s="40" t="s">
        <v>35</v>
      </c>
      <c r="AE37" s="45">
        <f>IF([0]!Buss_Bettag_1=""," ",[0]!Buss_Bettag_1)</f>
        <v>42690</v>
      </c>
      <c r="AF37" s="41">
        <v>125</v>
      </c>
    </row>
    <row r="38" spans="2:33" ht="21" customHeight="1">
      <c r="B38" s="18">
        <f t="shared" si="9"/>
        <v>42576</v>
      </c>
      <c r="C38" s="21"/>
      <c r="D38" s="21"/>
      <c r="E38" s="21"/>
      <c r="F38" s="77"/>
      <c r="G38" s="121"/>
      <c r="H38" s="64"/>
      <c r="I38" s="151">
        <f t="shared" si="6"/>
        <v>0</v>
      </c>
      <c r="J38" s="196"/>
      <c r="K38" s="197"/>
      <c r="L38" s="197"/>
      <c r="M38" s="197"/>
      <c r="N38" s="198"/>
      <c r="O38" s="71"/>
      <c r="P38" s="76">
        <f t="shared" si="7"/>
        <v>0</v>
      </c>
      <c r="Q38" s="76">
        <f t="shared" si="0"/>
        <v>0</v>
      </c>
      <c r="R38" s="76">
        <f t="shared" si="1"/>
        <v>0</v>
      </c>
      <c r="S38" s="76">
        <f t="shared" si="2"/>
        <v>0</v>
      </c>
      <c r="T38" s="76">
        <f t="shared" si="3"/>
        <v>0</v>
      </c>
      <c r="U38" s="76">
        <f t="shared" si="8"/>
        <v>0</v>
      </c>
      <c r="V38" s="76">
        <f t="shared" si="4"/>
        <v>0</v>
      </c>
      <c r="W38" s="76">
        <f t="shared" si="5"/>
        <v>0</v>
      </c>
      <c r="X38" s="9"/>
      <c r="Y38" s="29"/>
      <c r="Z38" s="25"/>
      <c r="AA38" s="181"/>
      <c r="AB38" s="181"/>
      <c r="AC38" s="181"/>
      <c r="AD38" s="51" t="s">
        <v>2</v>
      </c>
      <c r="AE38" s="52">
        <f>IF([0]!Ostersonntag_1=""," ",[0]!Ostersonntag_1)</f>
        <v>42456</v>
      </c>
      <c r="AF38" s="53">
        <v>125</v>
      </c>
      <c r="AG38" s="56"/>
    </row>
    <row r="39" spans="2:32" ht="21" customHeight="1">
      <c r="B39" s="18">
        <f t="shared" si="9"/>
        <v>42577</v>
      </c>
      <c r="C39" s="21"/>
      <c r="D39" s="21"/>
      <c r="E39" s="21"/>
      <c r="F39" s="77"/>
      <c r="G39" s="121"/>
      <c r="H39" s="64"/>
      <c r="I39" s="151">
        <f t="shared" si="6"/>
        <v>0</v>
      </c>
      <c r="J39" s="196"/>
      <c r="K39" s="197"/>
      <c r="L39" s="197"/>
      <c r="M39" s="197"/>
      <c r="N39" s="198"/>
      <c r="O39" s="71"/>
      <c r="P39" s="76">
        <f t="shared" si="7"/>
        <v>0</v>
      </c>
      <c r="Q39" s="76">
        <f t="shared" si="0"/>
        <v>0</v>
      </c>
      <c r="R39" s="76">
        <f t="shared" si="1"/>
        <v>0</v>
      </c>
      <c r="S39" s="76">
        <f t="shared" si="2"/>
        <v>0</v>
      </c>
      <c r="T39" s="76">
        <f t="shared" si="3"/>
        <v>0</v>
      </c>
      <c r="U39" s="76">
        <f t="shared" si="8"/>
        <v>0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181"/>
      <c r="AB39" s="181"/>
      <c r="AC39" s="181"/>
      <c r="AD39" s="54" t="s">
        <v>39</v>
      </c>
      <c r="AE39" s="55">
        <f>IF([0]!Pfingstsonntag_1=""," ",[0]!Pfingstsonntag_1)</f>
        <v>42505</v>
      </c>
      <c r="AF39" s="53">
        <v>125</v>
      </c>
    </row>
    <row r="40" spans="2:32" ht="21" customHeight="1">
      <c r="B40" s="18">
        <f t="shared" si="9"/>
        <v>42578</v>
      </c>
      <c r="C40" s="21"/>
      <c r="D40" s="21"/>
      <c r="E40" s="21"/>
      <c r="F40" s="77"/>
      <c r="G40" s="121"/>
      <c r="H40" s="64"/>
      <c r="I40" s="151">
        <f t="shared" si="6"/>
        <v>0</v>
      </c>
      <c r="J40" s="196"/>
      <c r="K40" s="197"/>
      <c r="L40" s="197"/>
      <c r="M40" s="197"/>
      <c r="N40" s="198"/>
      <c r="O40" s="71"/>
      <c r="P40" s="76">
        <f t="shared" si="7"/>
        <v>0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0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181"/>
      <c r="AB40" s="181"/>
      <c r="AC40" s="181"/>
      <c r="AD40" s="57"/>
      <c r="AE40" s="56"/>
      <c r="AF40" s="56"/>
    </row>
    <row r="41" spans="2:32" ht="21" customHeight="1">
      <c r="B41" s="18">
        <f t="shared" si="9"/>
        <v>42579</v>
      </c>
      <c r="C41" s="21"/>
      <c r="D41" s="21"/>
      <c r="E41" s="21"/>
      <c r="F41" s="77"/>
      <c r="G41" s="121"/>
      <c r="H41" s="64"/>
      <c r="I41" s="151">
        <f t="shared" si="6"/>
        <v>0</v>
      </c>
      <c r="J41" s="196"/>
      <c r="K41" s="197"/>
      <c r="L41" s="197"/>
      <c r="M41" s="197"/>
      <c r="N41" s="198"/>
      <c r="O41" s="71"/>
      <c r="P41" s="76">
        <f t="shared" si="7"/>
        <v>0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0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181"/>
      <c r="AB41" s="181"/>
      <c r="AC41" s="181"/>
      <c r="AD41" s="56"/>
      <c r="AE41" s="56"/>
      <c r="AF41" s="56"/>
    </row>
    <row r="42" spans="2:32" ht="21" customHeight="1">
      <c r="B42" s="18">
        <f t="shared" si="9"/>
        <v>42580</v>
      </c>
      <c r="C42" s="21"/>
      <c r="D42" s="21"/>
      <c r="E42" s="21"/>
      <c r="F42" s="77"/>
      <c r="G42" s="121"/>
      <c r="H42" s="64"/>
      <c r="I42" s="151">
        <f t="shared" si="6"/>
        <v>0</v>
      </c>
      <c r="J42" s="196"/>
      <c r="K42" s="197"/>
      <c r="L42" s="197"/>
      <c r="M42" s="197"/>
      <c r="N42" s="198"/>
      <c r="O42" s="71"/>
      <c r="P42" s="76">
        <f t="shared" si="7"/>
        <v>0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0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181"/>
      <c r="AB42" s="181"/>
      <c r="AC42" s="181"/>
      <c r="AD42" s="56"/>
      <c r="AE42" s="56"/>
      <c r="AF42" s="56"/>
    </row>
    <row r="43" spans="2:32" ht="21" customHeight="1">
      <c r="B43" s="18">
        <f t="shared" si="9"/>
        <v>42581</v>
      </c>
      <c r="C43" s="21"/>
      <c r="D43" s="21"/>
      <c r="E43" s="21"/>
      <c r="F43" s="77"/>
      <c r="G43" s="121"/>
      <c r="H43" s="64"/>
      <c r="I43" s="151">
        <f t="shared" si="6"/>
        <v>0</v>
      </c>
      <c r="J43" s="196"/>
      <c r="K43" s="197"/>
      <c r="L43" s="197"/>
      <c r="M43" s="197"/>
      <c r="N43" s="198"/>
      <c r="O43" s="71"/>
      <c r="P43" s="76">
        <f t="shared" si="7"/>
        <v>0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1</v>
      </c>
      <c r="V43" s="76">
        <f t="shared" si="4"/>
        <v>0</v>
      </c>
      <c r="W43" s="76">
        <f t="shared" si="5"/>
        <v>0</v>
      </c>
      <c r="X43" s="9"/>
      <c r="Y43" s="24"/>
      <c r="Z43" s="25"/>
      <c r="AA43" s="181"/>
      <c r="AB43" s="181"/>
      <c r="AC43" s="181"/>
      <c r="AD43" s="56"/>
      <c r="AE43" s="56"/>
      <c r="AF43" s="56"/>
    </row>
    <row r="44" spans="2:32" ht="21" customHeight="1">
      <c r="B44" s="19">
        <f t="shared" si="9"/>
        <v>42582</v>
      </c>
      <c r="C44" s="67"/>
      <c r="D44" s="67"/>
      <c r="E44" s="67"/>
      <c r="F44" s="78"/>
      <c r="G44" s="121"/>
      <c r="H44" s="65"/>
      <c r="I44" s="152">
        <f t="shared" si="6"/>
        <v>0</v>
      </c>
      <c r="J44" s="240"/>
      <c r="K44" s="241"/>
      <c r="L44" s="241"/>
      <c r="M44" s="241"/>
      <c r="N44" s="242"/>
      <c r="O44" s="71"/>
      <c r="P44" s="76">
        <f t="shared" si="7"/>
        <v>1</v>
      </c>
      <c r="Q44" s="76">
        <f t="shared" si="0"/>
        <v>0</v>
      </c>
      <c r="R44" s="76">
        <f t="shared" si="1"/>
        <v>0</v>
      </c>
      <c r="S44" s="76">
        <f t="shared" si="2"/>
        <v>0</v>
      </c>
      <c r="T44" s="76">
        <f t="shared" si="3"/>
        <v>0</v>
      </c>
      <c r="U44" s="76">
        <f t="shared" si="8"/>
        <v>0</v>
      </c>
      <c r="V44" s="76">
        <f t="shared" si="4"/>
        <v>0</v>
      </c>
      <c r="W44" s="76">
        <f t="shared" si="5"/>
        <v>0</v>
      </c>
      <c r="X44" s="9"/>
      <c r="Y44" s="26"/>
      <c r="Z44" s="27"/>
      <c r="AA44" s="181"/>
      <c r="AB44" s="181"/>
      <c r="AC44" s="181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85"/>
      <c r="G45" s="130"/>
      <c r="H45" s="137"/>
      <c r="I45" s="143">
        <f>SUM(I14:I44)</f>
        <v>0</v>
      </c>
      <c r="J45" s="87"/>
      <c r="K45" s="118"/>
      <c r="L45" s="87"/>
      <c r="M45" s="118"/>
      <c r="N45" s="116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181"/>
      <c r="AB45" s="181"/>
      <c r="AC45" s="181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</row>
    <row r="48" spans="2:29" ht="12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</row>
    <row r="49" spans="2:29" ht="12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</row>
    <row r="50" spans="2:29" ht="12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</row>
    <row r="51" spans="2:29" ht="12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</row>
    <row r="52" spans="2:29" ht="12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</row>
    <row r="53" spans="2:29" ht="12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</row>
    <row r="54" spans="2:29" ht="12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</row>
    <row r="55" spans="2:29" ht="12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</row>
  </sheetData>
  <sheetProtection password="8299" sheet="1"/>
  <mergeCells count="62">
    <mergeCell ref="J38:N38"/>
    <mergeCell ref="J33:N33"/>
    <mergeCell ref="J40:N40"/>
    <mergeCell ref="J41:N41"/>
    <mergeCell ref="J42:N42"/>
    <mergeCell ref="J43:N43"/>
    <mergeCell ref="J44:N44"/>
    <mergeCell ref="J34:N34"/>
    <mergeCell ref="J35:N35"/>
    <mergeCell ref="J36:N36"/>
    <mergeCell ref="J37:N37"/>
    <mergeCell ref="J24:N24"/>
    <mergeCell ref="J25:N25"/>
    <mergeCell ref="J26:N26"/>
    <mergeCell ref="J27:N27"/>
    <mergeCell ref="J39:N39"/>
    <mergeCell ref="J31:N31"/>
    <mergeCell ref="J32:N32"/>
    <mergeCell ref="J18:N18"/>
    <mergeCell ref="J19:N19"/>
    <mergeCell ref="J20:N20"/>
    <mergeCell ref="J21:N21"/>
    <mergeCell ref="J22:N22"/>
    <mergeCell ref="J23:N23"/>
    <mergeCell ref="J28:N28"/>
    <mergeCell ref="J29:N29"/>
    <mergeCell ref="AE12:AE13"/>
    <mergeCell ref="AF12:AF13"/>
    <mergeCell ref="Y14:Z14"/>
    <mergeCell ref="AD27:AF28"/>
    <mergeCell ref="AD29:AF30"/>
    <mergeCell ref="AD12:AD13"/>
    <mergeCell ref="D7:M7"/>
    <mergeCell ref="B8:C8"/>
    <mergeCell ref="D8:M8"/>
    <mergeCell ref="B9:M9"/>
    <mergeCell ref="J30:N30"/>
    <mergeCell ref="B47:AC55"/>
    <mergeCell ref="J14:N14"/>
    <mergeCell ref="J15:N15"/>
    <mergeCell ref="J16:N16"/>
    <mergeCell ref="J17:N17"/>
    <mergeCell ref="L10:M10"/>
    <mergeCell ref="B2:Z3"/>
    <mergeCell ref="J12:N13"/>
    <mergeCell ref="Y5:Z10"/>
    <mergeCell ref="B11:Z11"/>
    <mergeCell ref="B12:B13"/>
    <mergeCell ref="C12:D12"/>
    <mergeCell ref="E12:F12"/>
    <mergeCell ref="Y12:Z13"/>
    <mergeCell ref="B7:C7"/>
    <mergeCell ref="B1:Z1"/>
    <mergeCell ref="AA3:AC45"/>
    <mergeCell ref="B4:Z4"/>
    <mergeCell ref="B5:C5"/>
    <mergeCell ref="D5:M5"/>
    <mergeCell ref="B6:C6"/>
    <mergeCell ref="D6:M6"/>
    <mergeCell ref="B10:C10"/>
    <mergeCell ref="D10:H10"/>
    <mergeCell ref="J10:K10"/>
  </mergeCells>
  <conditionalFormatting sqref="B14:B44">
    <cfRule type="expression" priority="7" dxfId="12" stopIfTrue="1">
      <formula>OR(WEEKDAY(B14)=7,WEEKDAY(B14)=1)</formula>
    </cfRule>
  </conditionalFormatting>
  <conditionalFormatting sqref="C14:C44">
    <cfRule type="expression" priority="8" dxfId="0" stopIfTrue="1">
      <formula>OR(WEEKDAY(B14)=7,WEEKDAY(B14)=1)</formula>
    </cfRule>
  </conditionalFormatting>
  <conditionalFormatting sqref="D14:D44">
    <cfRule type="expression" priority="9" dxfId="0" stopIfTrue="1">
      <formula>OR(WEEKDAY(B14)=7,WEEKDAY(B14)=1)</formula>
    </cfRule>
  </conditionalFormatting>
  <conditionalFormatting sqref="G14:G44">
    <cfRule type="expression" priority="10" dxfId="0" stopIfTrue="1">
      <formula>OR(WEEKDAY(B14)=7,WEEKDAY(B14)=1)</formula>
    </cfRule>
  </conditionalFormatting>
  <conditionalFormatting sqref="J14:J44">
    <cfRule type="expression" priority="11" dxfId="0" stopIfTrue="1">
      <formula>OR(WEEKDAY(B14)=7,WEEKDAY(B14)=1)</formula>
    </cfRule>
  </conditionalFormatting>
  <conditionalFormatting sqref="O14:O44">
    <cfRule type="expression" priority="15" dxfId="0" stopIfTrue="1">
      <formula>OR(WEEKDAY(C14)=7,WEEKDAY(C14)=1)</formula>
    </cfRule>
  </conditionalFormatting>
  <conditionalFormatting sqref="E14:E44">
    <cfRule type="expression" priority="6" dxfId="4" stopIfTrue="1">
      <formula>OR(WEEKDAY(B14)=7,WEEKDAY(B14)=1)</formula>
    </cfRule>
  </conditionalFormatting>
  <conditionalFormatting sqref="F14:F44">
    <cfRule type="expression" priority="5" dxfId="4" stopIfTrue="1">
      <formula>OR(WEEKDAY(B14)=7,WEEKDAY(B14)=1)</formula>
    </cfRule>
  </conditionalFormatting>
  <conditionalFormatting sqref="W14:W44">
    <cfRule type="expression" priority="114" dxfId="0" stopIfTrue="1">
      <formula>OR(WEEKDAY(C14)=7,WEEKDAY(C14)=1)</formula>
    </cfRule>
  </conditionalFormatting>
  <conditionalFormatting sqref="V14:V44">
    <cfRule type="expression" priority="116" dxfId="0" stopIfTrue="1">
      <formula>OR(WEEKDAY(C14)=7,WEEKDAY(C14)=1)</formula>
    </cfRule>
  </conditionalFormatting>
  <conditionalFormatting sqref="U14:U44">
    <cfRule type="expression" priority="118" dxfId="0" stopIfTrue="1">
      <formula>OR(WEEKDAY(C14)=7,WEEKDAY(C14)=1)</formula>
    </cfRule>
  </conditionalFormatting>
  <conditionalFormatting sqref="T14:T44">
    <cfRule type="expression" priority="120" dxfId="0" stopIfTrue="1">
      <formula>OR(WEEKDAY(C14)=7,WEEKDAY(C14)=1)</formula>
    </cfRule>
  </conditionalFormatting>
  <conditionalFormatting sqref="S14:S44">
    <cfRule type="expression" priority="122" dxfId="0" stopIfTrue="1">
      <formula>OR(WEEKDAY(C14)=7,WEEKDAY(C14)=1)</formula>
    </cfRule>
  </conditionalFormatting>
  <conditionalFormatting sqref="R14:R44">
    <cfRule type="expression" priority="124" dxfId="0" stopIfTrue="1">
      <formula>OR(WEEKDAY(C14)=7,WEEKDAY(C14)=1)</formula>
    </cfRule>
  </conditionalFormatting>
  <conditionalFormatting sqref="Q14:Q44">
    <cfRule type="expression" priority="126" dxfId="0" stopIfTrue="1">
      <formula>OR(WEEKDAY(C14)=7,WEEKDAY(C14)=1)</formula>
    </cfRule>
  </conditionalFormatting>
  <conditionalFormatting sqref="P14:P44 P14:W14 Q15:W44">
    <cfRule type="expression" priority="128" dxfId="0" stopIfTrue="1">
      <formula>OR(WEEKDAY(C14)=7,WEEKDAY(C14)=1)</formula>
    </cfRule>
  </conditionalFormatting>
  <conditionalFormatting sqref="H14:I44">
    <cfRule type="expression" priority="130" dxfId="4" stopIfTrue="1">
      <formula>OR(WEEKDAY(C14)=7,WEEKDAY(C14)=1)</formula>
    </cfRule>
  </conditionalFormatting>
  <conditionalFormatting sqref="G14">
    <cfRule type="expression" priority="3" dxfId="0" stopIfTrue="1">
      <formula>OR(WEEKDAY(B14)=7,WEEKDAY(B14)=1)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2.7109375" style="2" hidden="1" customWidth="1"/>
    <col min="16" max="16" width="8.7109375" style="2" hidden="1" customWidth="1"/>
    <col min="17" max="17" width="8.8515625" style="2" hidden="1" customWidth="1"/>
    <col min="18" max="18" width="8.00390625" style="2" hidden="1" customWidth="1"/>
    <col min="19" max="19" width="9.7109375" style="2" hidden="1" customWidth="1"/>
    <col min="20" max="20" width="8.28125" style="2" hidden="1" customWidth="1"/>
    <col min="21" max="21" width="8.00390625" style="2" hidden="1" customWidth="1"/>
    <col min="22" max="23" width="6.14062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171" t="str">
        <f>IF([0]!actualdate=""," ",[0]!actualdate)</f>
        <v>Letzte Aktualisierung: 21.10.2015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2:32" ht="30" customHeight="1">
      <c r="B2" s="153" t="s">
        <v>48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  <c r="AA2" s="7"/>
      <c r="AB2" s="7"/>
      <c r="AC2" s="7"/>
      <c r="AD2" s="7"/>
      <c r="AE2" s="7"/>
      <c r="AF2" s="7"/>
    </row>
    <row r="3" spans="2:32" ht="16.5" customHeight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  <c r="AA3" s="181"/>
      <c r="AB3" s="181"/>
      <c r="AC3" s="181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181"/>
      <c r="AB4" s="181"/>
      <c r="AC4" s="181"/>
      <c r="AD4" s="5"/>
      <c r="AE4" s="5"/>
      <c r="AF4" s="28"/>
    </row>
    <row r="5" spans="2:29" ht="21.75" customHeight="1">
      <c r="B5" s="216" t="s">
        <v>13</v>
      </c>
      <c r="C5" s="246"/>
      <c r="D5" s="173"/>
      <c r="E5" s="174"/>
      <c r="F5" s="174"/>
      <c r="G5" s="174"/>
      <c r="H5" s="174"/>
      <c r="I5" s="174"/>
      <c r="J5" s="174"/>
      <c r="K5" s="174"/>
      <c r="L5" s="174"/>
      <c r="M5" s="175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63"/>
      <c r="Z5" s="164"/>
      <c r="AA5" s="181"/>
      <c r="AB5" s="181"/>
      <c r="AC5" s="181"/>
    </row>
    <row r="6" spans="2:29" ht="21.75" customHeight="1">
      <c r="B6" s="247" t="s">
        <v>15</v>
      </c>
      <c r="C6" s="248"/>
      <c r="D6" s="249"/>
      <c r="E6" s="250"/>
      <c r="F6" s="250"/>
      <c r="G6" s="250"/>
      <c r="H6" s="250"/>
      <c r="I6" s="250"/>
      <c r="J6" s="250"/>
      <c r="K6" s="250"/>
      <c r="L6" s="250"/>
      <c r="M6" s="251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65"/>
      <c r="Z6" s="166"/>
      <c r="AA6" s="181"/>
      <c r="AB6" s="181"/>
      <c r="AC6" s="181"/>
    </row>
    <row r="7" spans="2:29" ht="21.75" customHeight="1">
      <c r="B7" s="232" t="s">
        <v>14</v>
      </c>
      <c r="C7" s="233"/>
      <c r="D7" s="238"/>
      <c r="E7" s="239"/>
      <c r="F7" s="239"/>
      <c r="G7" s="239"/>
      <c r="H7" s="239"/>
      <c r="I7" s="239"/>
      <c r="J7" s="239"/>
      <c r="K7" s="239"/>
      <c r="L7" s="239"/>
      <c r="M7" s="258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65"/>
      <c r="Z7" s="166"/>
      <c r="AA7" s="181"/>
      <c r="AB7" s="181"/>
      <c r="AC7" s="181"/>
    </row>
    <row r="8" spans="2:29" ht="21.75" customHeight="1">
      <c r="B8" s="259" t="s">
        <v>16</v>
      </c>
      <c r="C8" s="260"/>
      <c r="D8" s="249"/>
      <c r="E8" s="250"/>
      <c r="F8" s="250"/>
      <c r="G8" s="250"/>
      <c r="H8" s="250"/>
      <c r="I8" s="250"/>
      <c r="J8" s="250"/>
      <c r="K8" s="250"/>
      <c r="L8" s="250"/>
      <c r="M8" s="251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65"/>
      <c r="Z8" s="166"/>
      <c r="AA8" s="181"/>
      <c r="AB8" s="181"/>
      <c r="AC8" s="181"/>
    </row>
    <row r="9" spans="2:29" ht="7.5" customHeight="1">
      <c r="B9" s="261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65"/>
      <c r="Z9" s="166"/>
      <c r="AA9" s="181"/>
      <c r="AB9" s="181"/>
      <c r="AC9" s="181"/>
    </row>
    <row r="10" spans="2:29" ht="21" customHeight="1">
      <c r="B10" s="182" t="s">
        <v>4</v>
      </c>
      <c r="C10" s="183"/>
      <c r="D10" s="184">
        <v>42583</v>
      </c>
      <c r="E10" s="185"/>
      <c r="F10" s="185"/>
      <c r="G10" s="185"/>
      <c r="H10" s="185"/>
      <c r="I10" s="127"/>
      <c r="J10" s="186" t="s">
        <v>5</v>
      </c>
      <c r="K10" s="252"/>
      <c r="L10" s="220">
        <v>10</v>
      </c>
      <c r="M10" s="253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67"/>
      <c r="Z10" s="168"/>
      <c r="AA10" s="181"/>
      <c r="AB10" s="181"/>
      <c r="AC10" s="181"/>
    </row>
    <row r="11" spans="2:29" s="6" customFormat="1" ht="12.75" customHeight="1"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181"/>
      <c r="AB11" s="181"/>
      <c r="AC11" s="181"/>
    </row>
    <row r="12" spans="2:32" ht="21" customHeight="1">
      <c r="B12" s="234" t="s">
        <v>17</v>
      </c>
      <c r="C12" s="190" t="s">
        <v>24</v>
      </c>
      <c r="D12" s="190"/>
      <c r="E12" s="190" t="s">
        <v>25</v>
      </c>
      <c r="F12" s="190"/>
      <c r="G12" s="128" t="s">
        <v>49</v>
      </c>
      <c r="H12" s="93" t="s">
        <v>46</v>
      </c>
      <c r="I12" s="128" t="s">
        <v>52</v>
      </c>
      <c r="J12" s="159" t="s">
        <v>50</v>
      </c>
      <c r="K12" s="159"/>
      <c r="L12" s="159"/>
      <c r="M12" s="159"/>
      <c r="N12" s="160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228" t="s">
        <v>20</v>
      </c>
      <c r="Z12" s="229"/>
      <c r="AA12" s="181"/>
      <c r="AB12" s="181"/>
      <c r="AC12" s="181"/>
      <c r="AD12" s="214" t="s">
        <v>32</v>
      </c>
      <c r="AE12" s="236">
        <f>YEAR(Beginndatum_1)</f>
        <v>2016</v>
      </c>
      <c r="AF12" s="226" t="s">
        <v>26</v>
      </c>
    </row>
    <row r="13" spans="2:32" ht="21" customHeight="1">
      <c r="B13" s="255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79" t="s">
        <v>47</v>
      </c>
      <c r="I13" s="79" t="s">
        <v>53</v>
      </c>
      <c r="J13" s="161"/>
      <c r="K13" s="161"/>
      <c r="L13" s="161"/>
      <c r="M13" s="161"/>
      <c r="N13" s="162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256"/>
      <c r="Z13" s="257"/>
      <c r="AA13" s="181"/>
      <c r="AB13" s="181"/>
      <c r="AC13" s="181"/>
      <c r="AD13" s="215"/>
      <c r="AE13" s="237"/>
      <c r="AF13" s="227"/>
    </row>
    <row r="14" spans="2:32" ht="21" customHeight="1">
      <c r="B14" s="66">
        <f>Beginndatum_1</f>
        <v>42583</v>
      </c>
      <c r="C14" s="20">
        <v>0</v>
      </c>
      <c r="D14" s="20">
        <v>0</v>
      </c>
      <c r="E14" s="20"/>
      <c r="F14" s="96"/>
      <c r="G14" s="120">
        <v>0</v>
      </c>
      <c r="H14" s="97"/>
      <c r="I14" s="147">
        <f>IF(B14&lt;&gt;"",D14+IF(D14&lt;C14,1,0)-C14+F14+IF(F14&lt;E14,1,0)-E14-G14,"")</f>
        <v>0</v>
      </c>
      <c r="J14" s="193"/>
      <c r="K14" s="194"/>
      <c r="L14" s="194"/>
      <c r="M14" s="194"/>
      <c r="N14" s="195"/>
      <c r="O14" s="70"/>
      <c r="P14" s="76">
        <f>IF(ISNUMBER(B14),IF(WEEKDAY(B14,1)=1,1,0),0)</f>
        <v>0</v>
      </c>
      <c r="Q14" s="76">
        <f aca="true" t="shared" si="0" ref="Q14:Q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R14" s="76">
        <f aca="true" t="shared" si="1" ref="R14:R44">IF(ISNUMBER(B14),IF(OR(B14=Weihnachtstag_1_1,B14=Weihnachtstag_2_1,B14=Tag_der_Arbeit_1),1,0),0)</f>
        <v>0</v>
      </c>
      <c r="S14" s="76">
        <f aca="true" t="shared" si="2" ref="S14:S44">IF(ISNUMBER(B14),IF(B14=Heiligabend_1,1,0),0)</f>
        <v>0</v>
      </c>
      <c r="T14" s="76">
        <f aca="true" t="shared" si="3" ref="T14:T44">IF(ISNUMBER(B14),IF(B14=Sylvester_1,1,0),0)</f>
        <v>0</v>
      </c>
      <c r="U14" s="76">
        <f>IF(ISNUMBER(B14),IF(WEEKDAY(B14+1,1)=1,1,0),0)</f>
        <v>0</v>
      </c>
      <c r="V14" s="76">
        <f aca="true" t="shared" si="4" ref="V14:V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4">IF(ISNUMBER(B14),IF(OR(B14+1=Weihnachtstag_1_1,B14+1=Weihnachtstag_2_1,B14+1=Tag_der_Arbeit_1),1,0),0)</f>
        <v>0</v>
      </c>
      <c r="X14" s="22"/>
      <c r="Y14" s="211"/>
      <c r="Z14" s="212"/>
      <c r="AA14" s="181"/>
      <c r="AB14" s="181"/>
      <c r="AC14" s="181"/>
      <c r="AD14" s="31" t="s">
        <v>0</v>
      </c>
      <c r="AE14" s="32">
        <f>DATE(AE12,1,1)</f>
        <v>42370</v>
      </c>
      <c r="AF14" s="33">
        <v>125</v>
      </c>
    </row>
    <row r="15" spans="2:32" ht="21" customHeight="1">
      <c r="B15" s="17">
        <f>IF(B14&lt;&gt;"",IF(MONTH(Beginndatum_1)=MONTH(B14+1),B14+1,""),"")</f>
        <v>42584</v>
      </c>
      <c r="C15" s="21"/>
      <c r="D15" s="21"/>
      <c r="E15" s="21"/>
      <c r="F15" s="77"/>
      <c r="G15" s="121"/>
      <c r="H15" s="95"/>
      <c r="I15" s="148">
        <f aca="true" t="shared" si="6" ref="I15:I44">IF(B15&lt;&gt;"",D15+IF(D15&lt;C15,1,0)-C15+F15+IF(F15&lt;E15,1,0)-E15-G15,"")</f>
        <v>0</v>
      </c>
      <c r="J15" s="196"/>
      <c r="K15" s="197"/>
      <c r="L15" s="197"/>
      <c r="M15" s="197"/>
      <c r="N15" s="198"/>
      <c r="O15" s="71"/>
      <c r="P15" s="76">
        <f aca="true" t="shared" si="7" ref="P15:P44">IF(ISNUMBER(B15),IF(WEEKDAY(B15,1)=1,1,0),0)</f>
        <v>0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4">IF(ISNUMBER(B15),IF(WEEKDAY(B15+1,1)=1,1,0),0)</f>
        <v>0</v>
      </c>
      <c r="V15" s="76">
        <f t="shared" si="4"/>
        <v>0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181"/>
      <c r="AB15" s="181"/>
      <c r="AC15" s="181"/>
      <c r="AD15" s="34" t="s">
        <v>1</v>
      </c>
      <c r="AE15" s="35">
        <f>Ostersonntag_1-2</f>
        <v>42454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42585</v>
      </c>
      <c r="C16" s="21"/>
      <c r="D16" s="21"/>
      <c r="E16" s="21"/>
      <c r="F16" s="77"/>
      <c r="G16" s="121"/>
      <c r="H16" s="95"/>
      <c r="I16" s="148">
        <f t="shared" si="6"/>
        <v>0</v>
      </c>
      <c r="J16" s="196"/>
      <c r="K16" s="197"/>
      <c r="L16" s="197"/>
      <c r="M16" s="197"/>
      <c r="N16" s="198"/>
      <c r="O16" s="71"/>
      <c r="P16" s="76">
        <f t="shared" si="7"/>
        <v>0</v>
      </c>
      <c r="Q16" s="76">
        <f t="shared" si="0"/>
        <v>0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0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181"/>
      <c r="AB16" s="181"/>
      <c r="AC16" s="181"/>
      <c r="AD16" s="34" t="s">
        <v>3</v>
      </c>
      <c r="AE16" s="35">
        <f>Ostersonntag_1+1</f>
        <v>42457</v>
      </c>
      <c r="AF16" s="36">
        <v>125</v>
      </c>
    </row>
    <row r="17" spans="2:32" ht="21" customHeight="1">
      <c r="B17" s="18">
        <f t="shared" si="9"/>
        <v>42586</v>
      </c>
      <c r="C17" s="21"/>
      <c r="D17" s="21"/>
      <c r="E17" s="21"/>
      <c r="F17" s="77"/>
      <c r="G17" s="121"/>
      <c r="H17" s="95"/>
      <c r="I17" s="148">
        <f t="shared" si="6"/>
        <v>0</v>
      </c>
      <c r="J17" s="196"/>
      <c r="K17" s="197"/>
      <c r="L17" s="197"/>
      <c r="M17" s="197"/>
      <c r="N17" s="198"/>
      <c r="O17" s="71"/>
      <c r="P17" s="76">
        <f t="shared" si="7"/>
        <v>0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0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181"/>
      <c r="AB17" s="181"/>
      <c r="AC17" s="181"/>
      <c r="AD17" s="34" t="s">
        <v>6</v>
      </c>
      <c r="AE17" s="35">
        <f>DATE(AE12,5,1)</f>
        <v>42491</v>
      </c>
      <c r="AF17" s="36">
        <v>150</v>
      </c>
    </row>
    <row r="18" spans="2:32" ht="21" customHeight="1">
      <c r="B18" s="18">
        <f t="shared" si="9"/>
        <v>42587</v>
      </c>
      <c r="C18" s="21"/>
      <c r="D18" s="21"/>
      <c r="E18" s="21"/>
      <c r="F18" s="77"/>
      <c r="G18" s="121"/>
      <c r="H18" s="95"/>
      <c r="I18" s="148">
        <f t="shared" si="6"/>
        <v>0</v>
      </c>
      <c r="J18" s="196"/>
      <c r="K18" s="197"/>
      <c r="L18" s="197"/>
      <c r="M18" s="197"/>
      <c r="N18" s="198"/>
      <c r="O18" s="71"/>
      <c r="P18" s="76">
        <f t="shared" si="7"/>
        <v>0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0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181"/>
      <c r="AB18" s="181"/>
      <c r="AC18" s="181"/>
      <c r="AD18" s="34" t="s">
        <v>7</v>
      </c>
      <c r="AE18" s="35">
        <f>Ostersonntag_1+39</f>
        <v>42495</v>
      </c>
      <c r="AF18" s="36">
        <v>125</v>
      </c>
    </row>
    <row r="19" spans="2:32" ht="21" customHeight="1">
      <c r="B19" s="18">
        <f t="shared" si="9"/>
        <v>42588</v>
      </c>
      <c r="C19" s="21"/>
      <c r="D19" s="21"/>
      <c r="E19" s="21"/>
      <c r="F19" s="77"/>
      <c r="G19" s="121"/>
      <c r="H19" s="95"/>
      <c r="I19" s="148">
        <f t="shared" si="6"/>
        <v>0</v>
      </c>
      <c r="J19" s="196"/>
      <c r="K19" s="197"/>
      <c r="L19" s="197"/>
      <c r="M19" s="197"/>
      <c r="N19" s="198"/>
      <c r="O19" s="71"/>
      <c r="P19" s="76">
        <f t="shared" si="7"/>
        <v>0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1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181"/>
      <c r="AB19" s="181"/>
      <c r="AC19" s="181"/>
      <c r="AD19" s="34" t="s">
        <v>8</v>
      </c>
      <c r="AE19" s="35">
        <f>Ostersonntag_1+50</f>
        <v>42506</v>
      </c>
      <c r="AF19" s="36">
        <v>125</v>
      </c>
    </row>
    <row r="20" spans="2:32" ht="21" customHeight="1">
      <c r="B20" s="18">
        <f t="shared" si="9"/>
        <v>42589</v>
      </c>
      <c r="C20" s="21"/>
      <c r="D20" s="21"/>
      <c r="E20" s="21"/>
      <c r="F20" s="77"/>
      <c r="G20" s="121"/>
      <c r="H20" s="95"/>
      <c r="I20" s="148">
        <f t="shared" si="6"/>
        <v>0</v>
      </c>
      <c r="J20" s="196"/>
      <c r="K20" s="197"/>
      <c r="L20" s="197"/>
      <c r="M20" s="197"/>
      <c r="N20" s="198"/>
      <c r="O20" s="71"/>
      <c r="P20" s="76">
        <f t="shared" si="7"/>
        <v>1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0</v>
      </c>
      <c r="V20" s="76">
        <f t="shared" si="4"/>
        <v>1</v>
      </c>
      <c r="W20" s="76">
        <f t="shared" si="5"/>
        <v>0</v>
      </c>
      <c r="X20" s="9"/>
      <c r="Y20" s="23"/>
      <c r="Z20" s="114"/>
      <c r="AA20" s="181"/>
      <c r="AB20" s="181"/>
      <c r="AC20" s="181"/>
      <c r="AD20" s="34" t="s">
        <v>9</v>
      </c>
      <c r="AE20" s="35">
        <f>DATE(AE12,10,3)</f>
        <v>42646</v>
      </c>
      <c r="AF20" s="36">
        <v>125</v>
      </c>
    </row>
    <row r="21" spans="2:32" ht="21" customHeight="1">
      <c r="B21" s="18">
        <f t="shared" si="9"/>
        <v>42590</v>
      </c>
      <c r="C21" s="21"/>
      <c r="D21" s="21"/>
      <c r="E21" s="21"/>
      <c r="F21" s="77"/>
      <c r="G21" s="121"/>
      <c r="H21" s="95"/>
      <c r="I21" s="148">
        <f t="shared" si="6"/>
        <v>0</v>
      </c>
      <c r="J21" s="196"/>
      <c r="K21" s="197"/>
      <c r="L21" s="197"/>
      <c r="M21" s="197"/>
      <c r="N21" s="198"/>
      <c r="O21" s="71"/>
      <c r="P21" s="76">
        <f t="shared" si="7"/>
        <v>0</v>
      </c>
      <c r="Q21" s="76">
        <f t="shared" si="0"/>
        <v>1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0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181"/>
      <c r="AB21" s="181"/>
      <c r="AC21" s="181"/>
      <c r="AD21" s="37" t="s">
        <v>22</v>
      </c>
      <c r="AE21" s="43">
        <f>DATE(AE12,12,24)</f>
        <v>42728</v>
      </c>
      <c r="AF21" s="36">
        <v>150</v>
      </c>
    </row>
    <row r="22" spans="2:32" ht="21" customHeight="1">
      <c r="B22" s="18">
        <f t="shared" si="9"/>
        <v>42591</v>
      </c>
      <c r="C22" s="21"/>
      <c r="D22" s="21"/>
      <c r="E22" s="21"/>
      <c r="F22" s="77"/>
      <c r="G22" s="121"/>
      <c r="H22" s="95"/>
      <c r="I22" s="148">
        <f t="shared" si="6"/>
        <v>0</v>
      </c>
      <c r="J22" s="196"/>
      <c r="K22" s="197"/>
      <c r="L22" s="197"/>
      <c r="M22" s="197"/>
      <c r="N22" s="198"/>
      <c r="O22" s="71"/>
      <c r="P22" s="76">
        <f t="shared" si="7"/>
        <v>0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0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181"/>
      <c r="AB22" s="181"/>
      <c r="AC22" s="181"/>
      <c r="AD22" s="34" t="s">
        <v>10</v>
      </c>
      <c r="AE22" s="35">
        <f>DATE(AE12,12,25)</f>
        <v>42729</v>
      </c>
      <c r="AF22" s="36">
        <v>150</v>
      </c>
    </row>
    <row r="23" spans="2:32" ht="21" customHeight="1">
      <c r="B23" s="18">
        <f t="shared" si="9"/>
        <v>42592</v>
      </c>
      <c r="C23" s="21"/>
      <c r="D23" s="21"/>
      <c r="E23" s="21"/>
      <c r="F23" s="77"/>
      <c r="G23" s="121"/>
      <c r="H23" s="95"/>
      <c r="I23" s="148">
        <f t="shared" si="6"/>
        <v>0</v>
      </c>
      <c r="J23" s="196"/>
      <c r="K23" s="197"/>
      <c r="L23" s="197"/>
      <c r="M23" s="197"/>
      <c r="N23" s="198"/>
      <c r="O23" s="71"/>
      <c r="P23" s="76">
        <f t="shared" si="7"/>
        <v>0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0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181"/>
      <c r="AB23" s="181"/>
      <c r="AC23" s="181"/>
      <c r="AD23" s="34" t="s">
        <v>11</v>
      </c>
      <c r="AE23" s="35">
        <f>DATE(AE12,12,26)</f>
        <v>42730</v>
      </c>
      <c r="AF23" s="36">
        <v>150</v>
      </c>
    </row>
    <row r="24" spans="2:32" ht="21" customHeight="1">
      <c r="B24" s="18">
        <f t="shared" si="9"/>
        <v>42593</v>
      </c>
      <c r="C24" s="21"/>
      <c r="D24" s="21"/>
      <c r="E24" s="21"/>
      <c r="F24" s="77"/>
      <c r="G24" s="121"/>
      <c r="H24" s="95"/>
      <c r="I24" s="148">
        <f t="shared" si="6"/>
        <v>0</v>
      </c>
      <c r="J24" s="196"/>
      <c r="K24" s="197"/>
      <c r="L24" s="197"/>
      <c r="M24" s="197"/>
      <c r="N24" s="198"/>
      <c r="O24" s="71"/>
      <c r="P24" s="76">
        <f t="shared" si="7"/>
        <v>0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0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181"/>
      <c r="AB24" s="181"/>
      <c r="AC24" s="181"/>
      <c r="AD24" s="40" t="s">
        <v>23</v>
      </c>
      <c r="AE24" s="61">
        <f>DATE(AE12,12,31)</f>
        <v>42735</v>
      </c>
      <c r="AF24" s="50">
        <v>125</v>
      </c>
    </row>
    <row r="25" spans="2:29" ht="21" customHeight="1">
      <c r="B25" s="18">
        <f t="shared" si="9"/>
        <v>42594</v>
      </c>
      <c r="C25" s="21"/>
      <c r="D25" s="21"/>
      <c r="E25" s="21"/>
      <c r="F25" s="77"/>
      <c r="G25" s="121"/>
      <c r="H25" s="95"/>
      <c r="I25" s="148">
        <f t="shared" si="6"/>
        <v>0</v>
      </c>
      <c r="J25" s="196"/>
      <c r="K25" s="197"/>
      <c r="L25" s="197"/>
      <c r="M25" s="197"/>
      <c r="N25" s="198"/>
      <c r="O25" s="71"/>
      <c r="P25" s="76">
        <f t="shared" si="7"/>
        <v>0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0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181"/>
      <c r="AB25" s="181"/>
      <c r="AC25" s="181"/>
    </row>
    <row r="26" spans="2:32" ht="21" customHeight="1">
      <c r="B26" s="18">
        <f t="shared" si="9"/>
        <v>42595</v>
      </c>
      <c r="C26" s="21"/>
      <c r="D26" s="21"/>
      <c r="E26" s="21"/>
      <c r="F26" s="77"/>
      <c r="G26" s="121"/>
      <c r="H26" s="95"/>
      <c r="I26" s="148">
        <f t="shared" si="6"/>
        <v>0</v>
      </c>
      <c r="J26" s="196"/>
      <c r="K26" s="197"/>
      <c r="L26" s="197"/>
      <c r="M26" s="197"/>
      <c r="N26" s="198"/>
      <c r="O26" s="71"/>
      <c r="P26" s="76">
        <f t="shared" si="7"/>
        <v>0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1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181"/>
      <c r="AB26" s="181"/>
      <c r="AC26" s="181"/>
      <c r="AD26" s="80" t="s">
        <v>31</v>
      </c>
      <c r="AE26" s="81">
        <f>YEAR(Beginndatum_1)</f>
        <v>2016</v>
      </c>
      <c r="AF26" s="82" t="s">
        <v>26</v>
      </c>
    </row>
    <row r="27" spans="2:34" ht="21" customHeight="1">
      <c r="B27" s="18">
        <f t="shared" si="9"/>
        <v>42596</v>
      </c>
      <c r="C27" s="21"/>
      <c r="D27" s="21"/>
      <c r="E27" s="21"/>
      <c r="F27" s="77"/>
      <c r="G27" s="121"/>
      <c r="H27" s="95"/>
      <c r="I27" s="148">
        <f t="shared" si="6"/>
        <v>0</v>
      </c>
      <c r="J27" s="196"/>
      <c r="K27" s="197"/>
      <c r="L27" s="197"/>
      <c r="M27" s="197"/>
      <c r="N27" s="198"/>
      <c r="O27" s="71"/>
      <c r="P27" s="76">
        <f t="shared" si="7"/>
        <v>1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0</v>
      </c>
      <c r="V27" s="76">
        <f t="shared" si="4"/>
        <v>1</v>
      </c>
      <c r="W27" s="76">
        <f t="shared" si="5"/>
        <v>0</v>
      </c>
      <c r="X27" s="9"/>
      <c r="Y27" s="24"/>
      <c r="Z27" s="25"/>
      <c r="AA27" s="181"/>
      <c r="AB27" s="181"/>
      <c r="AC27" s="181"/>
      <c r="AD27" s="205" t="s">
        <v>37</v>
      </c>
      <c r="AE27" s="206"/>
      <c r="AF27" s="207"/>
      <c r="AH27" s="2" t="s">
        <v>36</v>
      </c>
    </row>
    <row r="28" spans="2:32" ht="21" customHeight="1">
      <c r="B28" s="18">
        <f t="shared" si="9"/>
        <v>42597</v>
      </c>
      <c r="C28" s="21"/>
      <c r="D28" s="21"/>
      <c r="E28" s="21"/>
      <c r="F28" s="77"/>
      <c r="G28" s="121"/>
      <c r="H28" s="95"/>
      <c r="I28" s="148">
        <f t="shared" si="6"/>
        <v>0</v>
      </c>
      <c r="J28" s="196"/>
      <c r="K28" s="197"/>
      <c r="L28" s="197"/>
      <c r="M28" s="197"/>
      <c r="N28" s="198"/>
      <c r="O28" s="71"/>
      <c r="P28" s="76">
        <f t="shared" si="7"/>
        <v>0</v>
      </c>
      <c r="Q28" s="76">
        <f t="shared" si="0"/>
        <v>1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0</v>
      </c>
      <c r="V28" s="76">
        <f t="shared" si="4"/>
        <v>0</v>
      </c>
      <c r="W28" s="76">
        <f t="shared" si="5"/>
        <v>0</v>
      </c>
      <c r="X28" s="9"/>
      <c r="Y28" s="24"/>
      <c r="Z28" s="25"/>
      <c r="AA28" s="181"/>
      <c r="AB28" s="181"/>
      <c r="AC28" s="181"/>
      <c r="AD28" s="208"/>
      <c r="AE28" s="209"/>
      <c r="AF28" s="210"/>
    </row>
    <row r="29" spans="2:32" ht="21" customHeight="1">
      <c r="B29" s="18">
        <f t="shared" si="9"/>
        <v>42598</v>
      </c>
      <c r="C29" s="21"/>
      <c r="D29" s="21"/>
      <c r="E29" s="21"/>
      <c r="F29" s="77"/>
      <c r="G29" s="121"/>
      <c r="H29" s="95"/>
      <c r="I29" s="148">
        <f t="shared" si="6"/>
        <v>0</v>
      </c>
      <c r="J29" s="196"/>
      <c r="K29" s="197"/>
      <c r="L29" s="197"/>
      <c r="M29" s="197"/>
      <c r="N29" s="198"/>
      <c r="O29" s="71"/>
      <c r="P29" s="76">
        <f t="shared" si="7"/>
        <v>0</v>
      </c>
      <c r="Q29" s="76">
        <f t="shared" si="0"/>
        <v>0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0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181"/>
      <c r="AB29" s="181"/>
      <c r="AC29" s="181"/>
      <c r="AD29" s="199" t="s">
        <v>38</v>
      </c>
      <c r="AE29" s="200"/>
      <c r="AF29" s="201"/>
    </row>
    <row r="30" spans="2:32" ht="21" customHeight="1">
      <c r="B30" s="18">
        <f t="shared" si="9"/>
        <v>42599</v>
      </c>
      <c r="C30" s="21"/>
      <c r="D30" s="21"/>
      <c r="E30" s="21"/>
      <c r="F30" s="77"/>
      <c r="G30" s="121"/>
      <c r="H30" s="95"/>
      <c r="I30" s="148">
        <f t="shared" si="6"/>
        <v>0</v>
      </c>
      <c r="J30" s="196"/>
      <c r="K30" s="197"/>
      <c r="L30" s="197"/>
      <c r="M30" s="197"/>
      <c r="N30" s="198"/>
      <c r="O30" s="71"/>
      <c r="P30" s="76">
        <f t="shared" si="7"/>
        <v>0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0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181"/>
      <c r="AB30" s="181"/>
      <c r="AC30" s="181"/>
      <c r="AD30" s="202"/>
      <c r="AE30" s="203"/>
      <c r="AF30" s="204"/>
    </row>
    <row r="31" spans="2:32" ht="21" customHeight="1">
      <c r="B31" s="18">
        <f t="shared" si="9"/>
        <v>42600</v>
      </c>
      <c r="C31" s="21"/>
      <c r="D31" s="21"/>
      <c r="E31" s="21"/>
      <c r="F31" s="77"/>
      <c r="G31" s="121"/>
      <c r="H31" s="95"/>
      <c r="I31" s="148">
        <f t="shared" si="6"/>
        <v>0</v>
      </c>
      <c r="J31" s="196"/>
      <c r="K31" s="197"/>
      <c r="L31" s="197"/>
      <c r="M31" s="197"/>
      <c r="N31" s="198"/>
      <c r="O31" s="71"/>
      <c r="P31" s="76">
        <f t="shared" si="7"/>
        <v>0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0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181"/>
      <c r="AB31" s="181"/>
      <c r="AC31" s="181"/>
      <c r="AD31" s="38" t="s">
        <v>27</v>
      </c>
      <c r="AE31" s="42">
        <f>IF([0]!HL_3_Koenige_1=""," ",[0]!HL_3_Koenige_1)</f>
        <v>42375</v>
      </c>
      <c r="AF31" s="33">
        <v>125</v>
      </c>
    </row>
    <row r="32" spans="2:32" ht="21" customHeight="1">
      <c r="B32" s="18">
        <f t="shared" si="9"/>
        <v>42601</v>
      </c>
      <c r="C32" s="21"/>
      <c r="D32" s="21"/>
      <c r="E32" s="21"/>
      <c r="F32" s="77"/>
      <c r="G32" s="121"/>
      <c r="H32" s="95"/>
      <c r="I32" s="148">
        <f t="shared" si="6"/>
        <v>0</v>
      </c>
      <c r="J32" s="196"/>
      <c r="K32" s="197"/>
      <c r="L32" s="197"/>
      <c r="M32" s="197"/>
      <c r="N32" s="198"/>
      <c r="O32" s="71"/>
      <c r="P32" s="76">
        <f t="shared" si="7"/>
        <v>0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0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181"/>
      <c r="AB32" s="181"/>
      <c r="AC32" s="181"/>
      <c r="AD32" s="37" t="s">
        <v>28</v>
      </c>
      <c r="AE32" s="43">
        <f>IF([0]!Fronleichnam_1=""," ",[0]!Fronleichnam_1)</f>
        <v>42516</v>
      </c>
      <c r="AF32" s="36">
        <v>125</v>
      </c>
    </row>
    <row r="33" spans="2:32" ht="21" customHeight="1">
      <c r="B33" s="18">
        <f t="shared" si="9"/>
        <v>42602</v>
      </c>
      <c r="C33" s="21"/>
      <c r="D33" s="21"/>
      <c r="E33" s="21"/>
      <c r="F33" s="77"/>
      <c r="G33" s="121"/>
      <c r="H33" s="95"/>
      <c r="I33" s="148">
        <f t="shared" si="6"/>
        <v>0</v>
      </c>
      <c r="J33" s="196"/>
      <c r="K33" s="197"/>
      <c r="L33" s="197"/>
      <c r="M33" s="197"/>
      <c r="N33" s="198"/>
      <c r="O33" s="71"/>
      <c r="P33" s="76">
        <f t="shared" si="7"/>
        <v>0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1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181"/>
      <c r="AB33" s="181"/>
      <c r="AC33" s="181"/>
      <c r="AD33" s="37" t="s">
        <v>34</v>
      </c>
      <c r="AE33" s="43">
        <f>IF([0]!Friedensfest_1=""," ",[0]!Friedensfest_1)</f>
        <v>42590</v>
      </c>
      <c r="AF33" s="36">
        <v>125</v>
      </c>
    </row>
    <row r="34" spans="2:32" ht="21" customHeight="1">
      <c r="B34" s="18">
        <f t="shared" si="9"/>
        <v>42603</v>
      </c>
      <c r="C34" s="21"/>
      <c r="D34" s="21"/>
      <c r="E34" s="21"/>
      <c r="F34" s="77"/>
      <c r="G34" s="121"/>
      <c r="H34" s="95"/>
      <c r="I34" s="148">
        <f t="shared" si="6"/>
        <v>0</v>
      </c>
      <c r="J34" s="196"/>
      <c r="K34" s="197"/>
      <c r="L34" s="197"/>
      <c r="M34" s="197"/>
      <c r="N34" s="198"/>
      <c r="O34" s="71"/>
      <c r="P34" s="76">
        <f t="shared" si="7"/>
        <v>1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0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181"/>
      <c r="AB34" s="181"/>
      <c r="AC34" s="181"/>
      <c r="AD34" s="37" t="s">
        <v>29</v>
      </c>
      <c r="AE34" s="43">
        <f>IF([0]!Maria_Himmelfahrt_1=""," ",[0]!Maria_Himmelfahrt_1)</f>
        <v>42597</v>
      </c>
      <c r="AF34" s="36">
        <v>125</v>
      </c>
    </row>
    <row r="35" spans="2:32" ht="21" customHeight="1">
      <c r="B35" s="18">
        <f t="shared" si="9"/>
        <v>42604</v>
      </c>
      <c r="C35" s="21"/>
      <c r="D35" s="21"/>
      <c r="E35" s="21"/>
      <c r="F35" s="77"/>
      <c r="G35" s="121"/>
      <c r="H35" s="95"/>
      <c r="I35" s="148">
        <f t="shared" si="6"/>
        <v>0</v>
      </c>
      <c r="J35" s="196"/>
      <c r="K35" s="197"/>
      <c r="L35" s="197"/>
      <c r="M35" s="197"/>
      <c r="N35" s="198"/>
      <c r="O35" s="71"/>
      <c r="P35" s="76">
        <f t="shared" si="7"/>
        <v>0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0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181"/>
      <c r="AB35" s="181"/>
      <c r="AC35" s="181"/>
      <c r="AD35" s="37" t="s">
        <v>33</v>
      </c>
      <c r="AE35" s="44">
        <f>IF([0]!Refomationstag_1=""," ",[0]!Refomationstag_1)</f>
        <v>42674</v>
      </c>
      <c r="AF35" s="39">
        <v>125</v>
      </c>
    </row>
    <row r="36" spans="2:32" ht="21" customHeight="1">
      <c r="B36" s="18">
        <f t="shared" si="9"/>
        <v>42605</v>
      </c>
      <c r="C36" s="21"/>
      <c r="D36" s="21"/>
      <c r="E36" s="21"/>
      <c r="F36" s="77"/>
      <c r="G36" s="121"/>
      <c r="H36" s="95"/>
      <c r="I36" s="148">
        <f t="shared" si="6"/>
        <v>0</v>
      </c>
      <c r="J36" s="196"/>
      <c r="K36" s="197"/>
      <c r="L36" s="197"/>
      <c r="M36" s="197"/>
      <c r="N36" s="198"/>
      <c r="O36" s="71"/>
      <c r="P36" s="76">
        <f t="shared" si="7"/>
        <v>0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0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181"/>
      <c r="AB36" s="181"/>
      <c r="AC36" s="181"/>
      <c r="AD36" s="37" t="s">
        <v>30</v>
      </c>
      <c r="AE36" s="43">
        <f>IF([0]!Allerheiligen_1=""," ",[0]!Allerheiligen_1)</f>
        <v>42675</v>
      </c>
      <c r="AF36" s="36">
        <v>125</v>
      </c>
    </row>
    <row r="37" spans="2:32" ht="21" customHeight="1">
      <c r="B37" s="18">
        <f t="shared" si="9"/>
        <v>42606</v>
      </c>
      <c r="C37" s="21"/>
      <c r="D37" s="21"/>
      <c r="E37" s="21"/>
      <c r="F37" s="77"/>
      <c r="G37" s="121"/>
      <c r="H37" s="95"/>
      <c r="I37" s="148">
        <f t="shared" si="6"/>
        <v>0</v>
      </c>
      <c r="J37" s="196"/>
      <c r="K37" s="197"/>
      <c r="L37" s="197"/>
      <c r="M37" s="197"/>
      <c r="N37" s="198"/>
      <c r="O37" s="71"/>
      <c r="P37" s="76">
        <f t="shared" si="7"/>
        <v>0</v>
      </c>
      <c r="Q37" s="76">
        <f t="shared" si="0"/>
        <v>0</v>
      </c>
      <c r="R37" s="76">
        <f t="shared" si="1"/>
        <v>0</v>
      </c>
      <c r="S37" s="76">
        <f t="shared" si="2"/>
        <v>0</v>
      </c>
      <c r="T37" s="76">
        <f t="shared" si="3"/>
        <v>0</v>
      </c>
      <c r="U37" s="76">
        <f t="shared" si="8"/>
        <v>0</v>
      </c>
      <c r="V37" s="76">
        <f t="shared" si="4"/>
        <v>0</v>
      </c>
      <c r="W37" s="76">
        <f t="shared" si="5"/>
        <v>0</v>
      </c>
      <c r="X37" s="9"/>
      <c r="Y37" s="29"/>
      <c r="Z37" s="30"/>
      <c r="AA37" s="181"/>
      <c r="AB37" s="181"/>
      <c r="AC37" s="181"/>
      <c r="AD37" s="40" t="s">
        <v>35</v>
      </c>
      <c r="AE37" s="45">
        <f>IF([0]!Buss_Bettag_1=""," ",[0]!Buss_Bettag_1)</f>
        <v>42690</v>
      </c>
      <c r="AF37" s="41">
        <v>125</v>
      </c>
    </row>
    <row r="38" spans="2:33" ht="21" customHeight="1">
      <c r="B38" s="18">
        <f t="shared" si="9"/>
        <v>42607</v>
      </c>
      <c r="C38" s="21"/>
      <c r="D38" s="21"/>
      <c r="E38" s="21"/>
      <c r="F38" s="77"/>
      <c r="G38" s="121"/>
      <c r="H38" s="95"/>
      <c r="I38" s="148">
        <f t="shared" si="6"/>
        <v>0</v>
      </c>
      <c r="J38" s="196"/>
      <c r="K38" s="197"/>
      <c r="L38" s="197"/>
      <c r="M38" s="197"/>
      <c r="N38" s="198"/>
      <c r="O38" s="71"/>
      <c r="P38" s="76">
        <f t="shared" si="7"/>
        <v>0</v>
      </c>
      <c r="Q38" s="76">
        <f t="shared" si="0"/>
        <v>0</v>
      </c>
      <c r="R38" s="76">
        <f t="shared" si="1"/>
        <v>0</v>
      </c>
      <c r="S38" s="76">
        <f t="shared" si="2"/>
        <v>0</v>
      </c>
      <c r="T38" s="76">
        <f t="shared" si="3"/>
        <v>0</v>
      </c>
      <c r="U38" s="76">
        <f t="shared" si="8"/>
        <v>0</v>
      </c>
      <c r="V38" s="76">
        <f t="shared" si="4"/>
        <v>0</v>
      </c>
      <c r="W38" s="76">
        <f t="shared" si="5"/>
        <v>0</v>
      </c>
      <c r="X38" s="9"/>
      <c r="Y38" s="29"/>
      <c r="Z38" s="25"/>
      <c r="AA38" s="181"/>
      <c r="AB38" s="181"/>
      <c r="AC38" s="181"/>
      <c r="AD38" s="51" t="s">
        <v>2</v>
      </c>
      <c r="AE38" s="52">
        <f>IF([0]!Ostersonntag_1=""," ",[0]!Ostersonntag_1)</f>
        <v>42456</v>
      </c>
      <c r="AF38" s="53">
        <v>125</v>
      </c>
      <c r="AG38" s="56"/>
    </row>
    <row r="39" spans="2:32" ht="21" customHeight="1">
      <c r="B39" s="18">
        <f t="shared" si="9"/>
        <v>42608</v>
      </c>
      <c r="C39" s="21"/>
      <c r="D39" s="21"/>
      <c r="E39" s="21"/>
      <c r="F39" s="77"/>
      <c r="G39" s="121"/>
      <c r="H39" s="95"/>
      <c r="I39" s="148">
        <f t="shared" si="6"/>
        <v>0</v>
      </c>
      <c r="J39" s="196"/>
      <c r="K39" s="197"/>
      <c r="L39" s="197"/>
      <c r="M39" s="197"/>
      <c r="N39" s="198"/>
      <c r="O39" s="71"/>
      <c r="P39" s="76">
        <f t="shared" si="7"/>
        <v>0</v>
      </c>
      <c r="Q39" s="76">
        <f t="shared" si="0"/>
        <v>0</v>
      </c>
      <c r="R39" s="76">
        <f t="shared" si="1"/>
        <v>0</v>
      </c>
      <c r="S39" s="76">
        <f t="shared" si="2"/>
        <v>0</v>
      </c>
      <c r="T39" s="76">
        <f t="shared" si="3"/>
        <v>0</v>
      </c>
      <c r="U39" s="76">
        <f t="shared" si="8"/>
        <v>0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181"/>
      <c r="AB39" s="181"/>
      <c r="AC39" s="181"/>
      <c r="AD39" s="54" t="s">
        <v>39</v>
      </c>
      <c r="AE39" s="55">
        <f>IF([0]!Pfingstsonntag_1=""," ",[0]!Pfingstsonntag_1)</f>
        <v>42505</v>
      </c>
      <c r="AF39" s="53">
        <v>125</v>
      </c>
    </row>
    <row r="40" spans="2:32" ht="21" customHeight="1">
      <c r="B40" s="18">
        <f t="shared" si="9"/>
        <v>42609</v>
      </c>
      <c r="C40" s="21"/>
      <c r="D40" s="21"/>
      <c r="E40" s="21"/>
      <c r="F40" s="77"/>
      <c r="G40" s="121"/>
      <c r="H40" s="95"/>
      <c r="I40" s="148">
        <f t="shared" si="6"/>
        <v>0</v>
      </c>
      <c r="J40" s="196"/>
      <c r="K40" s="197"/>
      <c r="L40" s="197"/>
      <c r="M40" s="197"/>
      <c r="N40" s="198"/>
      <c r="O40" s="71"/>
      <c r="P40" s="76">
        <f t="shared" si="7"/>
        <v>0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1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181"/>
      <c r="AB40" s="181"/>
      <c r="AC40" s="181"/>
      <c r="AD40" s="57"/>
      <c r="AE40" s="56"/>
      <c r="AF40" s="56"/>
    </row>
    <row r="41" spans="2:32" ht="21" customHeight="1">
      <c r="B41" s="18">
        <f t="shared" si="9"/>
        <v>42610</v>
      </c>
      <c r="C41" s="21"/>
      <c r="D41" s="21"/>
      <c r="E41" s="21"/>
      <c r="F41" s="77"/>
      <c r="G41" s="121"/>
      <c r="H41" s="95"/>
      <c r="I41" s="148">
        <f t="shared" si="6"/>
        <v>0</v>
      </c>
      <c r="J41" s="196"/>
      <c r="K41" s="197"/>
      <c r="L41" s="197"/>
      <c r="M41" s="197"/>
      <c r="N41" s="198"/>
      <c r="O41" s="71"/>
      <c r="P41" s="76">
        <f t="shared" si="7"/>
        <v>1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0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181"/>
      <c r="AB41" s="181"/>
      <c r="AC41" s="181"/>
      <c r="AD41" s="56"/>
      <c r="AE41" s="56"/>
      <c r="AF41" s="56"/>
    </row>
    <row r="42" spans="2:32" ht="21" customHeight="1">
      <c r="B42" s="18">
        <f t="shared" si="9"/>
        <v>42611</v>
      </c>
      <c r="C42" s="21"/>
      <c r="D42" s="21"/>
      <c r="E42" s="21"/>
      <c r="F42" s="77"/>
      <c r="G42" s="121"/>
      <c r="H42" s="95"/>
      <c r="I42" s="148">
        <f t="shared" si="6"/>
        <v>0</v>
      </c>
      <c r="J42" s="196"/>
      <c r="K42" s="197"/>
      <c r="L42" s="197"/>
      <c r="M42" s="197"/>
      <c r="N42" s="198"/>
      <c r="O42" s="71"/>
      <c r="P42" s="76">
        <f t="shared" si="7"/>
        <v>0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0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181"/>
      <c r="AB42" s="181"/>
      <c r="AC42" s="181"/>
      <c r="AD42" s="56"/>
      <c r="AE42" s="56"/>
      <c r="AF42" s="56"/>
    </row>
    <row r="43" spans="2:32" ht="21" customHeight="1">
      <c r="B43" s="18">
        <f t="shared" si="9"/>
        <v>42612</v>
      </c>
      <c r="C43" s="21"/>
      <c r="D43" s="21"/>
      <c r="E43" s="21"/>
      <c r="F43" s="77"/>
      <c r="G43" s="121"/>
      <c r="H43" s="95"/>
      <c r="I43" s="148">
        <f t="shared" si="6"/>
        <v>0</v>
      </c>
      <c r="J43" s="196"/>
      <c r="K43" s="197"/>
      <c r="L43" s="197"/>
      <c r="M43" s="197"/>
      <c r="N43" s="198"/>
      <c r="O43" s="71"/>
      <c r="P43" s="76">
        <f t="shared" si="7"/>
        <v>0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0</v>
      </c>
      <c r="V43" s="76">
        <f t="shared" si="4"/>
        <v>0</v>
      </c>
      <c r="W43" s="76">
        <f t="shared" si="5"/>
        <v>0</v>
      </c>
      <c r="X43" s="9"/>
      <c r="Y43" s="24"/>
      <c r="Z43" s="25"/>
      <c r="AA43" s="181"/>
      <c r="AB43" s="181"/>
      <c r="AC43" s="181"/>
      <c r="AD43" s="56"/>
      <c r="AE43" s="56"/>
      <c r="AF43" s="56"/>
    </row>
    <row r="44" spans="2:32" ht="21" customHeight="1">
      <c r="B44" s="19">
        <f t="shared" si="9"/>
        <v>42613</v>
      </c>
      <c r="C44" s="67"/>
      <c r="D44" s="67"/>
      <c r="E44" s="67"/>
      <c r="F44" s="78"/>
      <c r="G44" s="121"/>
      <c r="H44" s="111"/>
      <c r="I44" s="149">
        <f t="shared" si="6"/>
        <v>0</v>
      </c>
      <c r="J44" s="240"/>
      <c r="K44" s="241"/>
      <c r="L44" s="241"/>
      <c r="M44" s="241"/>
      <c r="N44" s="242"/>
      <c r="O44" s="71"/>
      <c r="P44" s="76">
        <f t="shared" si="7"/>
        <v>0</v>
      </c>
      <c r="Q44" s="76">
        <f t="shared" si="0"/>
        <v>0</v>
      </c>
      <c r="R44" s="76">
        <f t="shared" si="1"/>
        <v>0</v>
      </c>
      <c r="S44" s="76">
        <f t="shared" si="2"/>
        <v>0</v>
      </c>
      <c r="T44" s="76">
        <f t="shared" si="3"/>
        <v>0</v>
      </c>
      <c r="U44" s="76">
        <f t="shared" si="8"/>
        <v>0</v>
      </c>
      <c r="V44" s="76">
        <f t="shared" si="4"/>
        <v>0</v>
      </c>
      <c r="W44" s="76">
        <f t="shared" si="5"/>
        <v>0</v>
      </c>
      <c r="X44" s="9"/>
      <c r="Y44" s="26"/>
      <c r="Z44" s="27"/>
      <c r="AA44" s="181"/>
      <c r="AB44" s="181"/>
      <c r="AC44" s="181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85"/>
      <c r="G45" s="130"/>
      <c r="H45" s="137"/>
      <c r="I45" s="143">
        <f>SUM(I14:I44)</f>
        <v>0</v>
      </c>
      <c r="J45" s="87"/>
      <c r="K45" s="118"/>
      <c r="L45" s="87"/>
      <c r="M45" s="118"/>
      <c r="N45" s="87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181"/>
      <c r="AB45" s="181"/>
      <c r="AC45" s="181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</row>
    <row r="48" spans="2:29" ht="12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</row>
    <row r="49" spans="2:29" ht="12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</row>
    <row r="50" spans="2:29" ht="12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</row>
    <row r="51" spans="2:29" ht="12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</row>
    <row r="52" spans="2:29" ht="12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</row>
    <row r="53" spans="2:29" ht="12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</row>
    <row r="54" spans="2:29" ht="12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</row>
    <row r="55" spans="2:29" ht="12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</row>
  </sheetData>
  <sheetProtection password="8299" sheet="1"/>
  <mergeCells count="62">
    <mergeCell ref="J38:N38"/>
    <mergeCell ref="J33:N33"/>
    <mergeCell ref="J40:N40"/>
    <mergeCell ref="J41:N41"/>
    <mergeCell ref="J42:N42"/>
    <mergeCell ref="J43:N43"/>
    <mergeCell ref="J44:N44"/>
    <mergeCell ref="J34:N34"/>
    <mergeCell ref="J35:N35"/>
    <mergeCell ref="J36:N36"/>
    <mergeCell ref="J37:N37"/>
    <mergeCell ref="J24:N24"/>
    <mergeCell ref="J25:N25"/>
    <mergeCell ref="J26:N26"/>
    <mergeCell ref="J27:N27"/>
    <mergeCell ref="J39:N39"/>
    <mergeCell ref="J31:N31"/>
    <mergeCell ref="J32:N32"/>
    <mergeCell ref="J18:N18"/>
    <mergeCell ref="J19:N19"/>
    <mergeCell ref="J20:N20"/>
    <mergeCell ref="J21:N21"/>
    <mergeCell ref="J22:N22"/>
    <mergeCell ref="J23:N23"/>
    <mergeCell ref="J28:N28"/>
    <mergeCell ref="J29:N29"/>
    <mergeCell ref="AE12:AE13"/>
    <mergeCell ref="AF12:AF13"/>
    <mergeCell ref="Y14:Z14"/>
    <mergeCell ref="AD27:AF28"/>
    <mergeCell ref="AD29:AF30"/>
    <mergeCell ref="AD12:AD13"/>
    <mergeCell ref="D7:M7"/>
    <mergeCell ref="B8:C8"/>
    <mergeCell ref="D8:M8"/>
    <mergeCell ref="B9:M9"/>
    <mergeCell ref="J30:N30"/>
    <mergeCell ref="B47:AC55"/>
    <mergeCell ref="J14:N14"/>
    <mergeCell ref="J15:N15"/>
    <mergeCell ref="J16:N16"/>
    <mergeCell ref="J17:N17"/>
    <mergeCell ref="L10:M10"/>
    <mergeCell ref="B2:Z3"/>
    <mergeCell ref="J12:N13"/>
    <mergeCell ref="Y5:Z10"/>
    <mergeCell ref="B11:Z11"/>
    <mergeCell ref="B12:B13"/>
    <mergeCell ref="C12:D12"/>
    <mergeCell ref="E12:F12"/>
    <mergeCell ref="Y12:Z13"/>
    <mergeCell ref="B7:C7"/>
    <mergeCell ref="B1:Z1"/>
    <mergeCell ref="AA3:AC45"/>
    <mergeCell ref="B4:Z4"/>
    <mergeCell ref="B5:C5"/>
    <mergeCell ref="D5:M5"/>
    <mergeCell ref="B6:C6"/>
    <mergeCell ref="D6:M6"/>
    <mergeCell ref="B10:C10"/>
    <mergeCell ref="D10:H10"/>
    <mergeCell ref="J10:K10"/>
  </mergeCells>
  <conditionalFormatting sqref="B14:B44">
    <cfRule type="expression" priority="8" dxfId="12" stopIfTrue="1">
      <formula>OR(WEEKDAY(B14)=7,WEEKDAY(B14)=1)</formula>
    </cfRule>
  </conditionalFormatting>
  <conditionalFormatting sqref="C14:C44">
    <cfRule type="expression" priority="9" dxfId="0" stopIfTrue="1">
      <formula>OR(WEEKDAY(B14)=7,WEEKDAY(B14)=1)</formula>
    </cfRule>
  </conditionalFormatting>
  <conditionalFormatting sqref="D14:D44">
    <cfRule type="expression" priority="10" dxfId="0" stopIfTrue="1">
      <formula>OR(WEEKDAY(B14)=7,WEEKDAY(B14)=1)</formula>
    </cfRule>
  </conditionalFormatting>
  <conditionalFormatting sqref="G14:G44">
    <cfRule type="expression" priority="11" dxfId="0" stopIfTrue="1">
      <formula>OR(WEEKDAY(B14)=7,WEEKDAY(B14)=1)</formula>
    </cfRule>
  </conditionalFormatting>
  <conditionalFormatting sqref="J14:J44">
    <cfRule type="expression" priority="12" dxfId="0" stopIfTrue="1">
      <formula>OR(WEEKDAY(B14)=7,WEEKDAY(B14)=1)</formula>
    </cfRule>
  </conditionalFormatting>
  <conditionalFormatting sqref="O14:O44">
    <cfRule type="expression" priority="16" dxfId="0" stopIfTrue="1">
      <formula>OR(WEEKDAY(C14)=7,WEEKDAY(C14)=1)</formula>
    </cfRule>
  </conditionalFormatting>
  <conditionalFormatting sqref="E14:E44">
    <cfRule type="expression" priority="7" dxfId="4" stopIfTrue="1">
      <formula>OR(WEEKDAY(B14)=7,WEEKDAY(B14)=1)</formula>
    </cfRule>
  </conditionalFormatting>
  <conditionalFormatting sqref="F14:F44">
    <cfRule type="expression" priority="6" dxfId="4" stopIfTrue="1">
      <formula>OR(WEEKDAY(B14)=7,WEEKDAY(B14)=1)</formula>
    </cfRule>
  </conditionalFormatting>
  <conditionalFormatting sqref="H14:I44">
    <cfRule type="expression" priority="147" dxfId="4" stopIfTrue="1">
      <formula>OR(WEEKDAY(C14)=7,WEEKDAY(C14)=1)</formula>
    </cfRule>
  </conditionalFormatting>
  <conditionalFormatting sqref="P14:W44">
    <cfRule type="expression" priority="151" dxfId="0" stopIfTrue="1">
      <formula>OR(WEEKDAY(C14)=7,WEEKDAY(C14)=1)</formula>
    </cfRule>
  </conditionalFormatting>
  <conditionalFormatting sqref="G14">
    <cfRule type="expression" priority="3" dxfId="0" stopIfTrue="1">
      <formula>OR(WEEKDAY(B14)=7,WEEKDAY(B14)=1)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2.28125" style="2" hidden="1" customWidth="1"/>
    <col min="16" max="16" width="8.421875" style="2" hidden="1" customWidth="1"/>
    <col min="17" max="17" width="9.140625" style="2" hidden="1" customWidth="1"/>
    <col min="18" max="18" width="8.8515625" style="2" hidden="1" customWidth="1"/>
    <col min="19" max="19" width="8.7109375" style="2" hidden="1" customWidth="1"/>
    <col min="20" max="20" width="8.8515625" style="2" hidden="1" customWidth="1"/>
    <col min="21" max="21" width="9.28125" style="2" hidden="1" customWidth="1"/>
    <col min="22" max="22" width="9.00390625" style="2" hidden="1" customWidth="1"/>
    <col min="23" max="23" width="8.42187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171" t="str">
        <f>IF([0]!actualdate=""," ",[0]!actualdate)</f>
        <v>Letzte Aktualisierung: 21.10.2015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2:32" ht="30" customHeight="1">
      <c r="B2" s="153" t="s">
        <v>48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  <c r="AA2" s="7"/>
      <c r="AB2" s="7"/>
      <c r="AC2" s="7"/>
      <c r="AD2" s="7"/>
      <c r="AE2" s="7"/>
      <c r="AF2" s="7"/>
    </row>
    <row r="3" spans="2:32" ht="16.5" customHeight="1"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  <c r="AA3" s="181"/>
      <c r="AB3" s="181"/>
      <c r="AC3" s="181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181"/>
      <c r="AB4" s="181"/>
      <c r="AC4" s="181"/>
      <c r="AD4" s="5"/>
      <c r="AE4" s="5"/>
      <c r="AF4" s="28"/>
    </row>
    <row r="5" spans="2:29" ht="21.75" customHeight="1">
      <c r="B5" s="216" t="s">
        <v>13</v>
      </c>
      <c r="C5" s="217"/>
      <c r="D5" s="173"/>
      <c r="E5" s="174"/>
      <c r="F5" s="174"/>
      <c r="G5" s="174"/>
      <c r="H5" s="174"/>
      <c r="I5" s="174"/>
      <c r="J5" s="174"/>
      <c r="K5" s="174"/>
      <c r="L5" s="174"/>
      <c r="M5" s="175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63"/>
      <c r="Z5" s="164"/>
      <c r="AA5" s="181"/>
      <c r="AB5" s="181"/>
      <c r="AC5" s="181"/>
    </row>
    <row r="6" spans="2:29" ht="21.75" customHeight="1">
      <c r="B6" s="222" t="s">
        <v>15</v>
      </c>
      <c r="C6" s="223"/>
      <c r="D6" s="176"/>
      <c r="E6" s="177"/>
      <c r="F6" s="177"/>
      <c r="G6" s="177"/>
      <c r="H6" s="177"/>
      <c r="I6" s="177"/>
      <c r="J6" s="178"/>
      <c r="K6" s="178"/>
      <c r="L6" s="178"/>
      <c r="M6" s="179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65"/>
      <c r="Z6" s="166"/>
      <c r="AA6" s="181"/>
      <c r="AB6" s="181"/>
      <c r="AC6" s="181"/>
    </row>
    <row r="7" spans="2:29" ht="21.75" customHeight="1">
      <c r="B7" s="232" t="s">
        <v>14</v>
      </c>
      <c r="C7" s="233"/>
      <c r="D7" s="238"/>
      <c r="E7" s="239"/>
      <c r="F7" s="239"/>
      <c r="G7" s="239"/>
      <c r="H7" s="239"/>
      <c r="I7" s="239"/>
      <c r="J7" s="174"/>
      <c r="K7" s="174"/>
      <c r="L7" s="174"/>
      <c r="M7" s="175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65"/>
      <c r="Z7" s="166"/>
      <c r="AA7" s="181"/>
      <c r="AB7" s="181"/>
      <c r="AC7" s="181"/>
    </row>
    <row r="8" spans="2:29" ht="21.75" customHeight="1">
      <c r="B8" s="188" t="s">
        <v>16</v>
      </c>
      <c r="C8" s="189"/>
      <c r="D8" s="176"/>
      <c r="E8" s="177"/>
      <c r="F8" s="177"/>
      <c r="G8" s="177"/>
      <c r="H8" s="177"/>
      <c r="I8" s="177"/>
      <c r="J8" s="213"/>
      <c r="K8" s="213"/>
      <c r="L8" s="213"/>
      <c r="M8" s="213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65"/>
      <c r="Z8" s="166"/>
      <c r="AA8" s="181"/>
      <c r="AB8" s="181"/>
      <c r="AC8" s="181"/>
    </row>
    <row r="9" spans="2:29" ht="7.5" customHeight="1">
      <c r="B9" s="218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65"/>
      <c r="Z9" s="166"/>
      <c r="AA9" s="181"/>
      <c r="AB9" s="181"/>
      <c r="AC9" s="181"/>
    </row>
    <row r="10" spans="2:29" ht="21" customHeight="1">
      <c r="B10" s="182" t="s">
        <v>4</v>
      </c>
      <c r="C10" s="183"/>
      <c r="D10" s="184">
        <v>42614</v>
      </c>
      <c r="E10" s="185"/>
      <c r="F10" s="185"/>
      <c r="G10" s="185"/>
      <c r="H10" s="185"/>
      <c r="I10" s="127"/>
      <c r="J10" s="186" t="s">
        <v>5</v>
      </c>
      <c r="K10" s="187"/>
      <c r="L10" s="220">
        <v>10</v>
      </c>
      <c r="M10" s="221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67"/>
      <c r="Z10" s="168"/>
      <c r="AA10" s="181"/>
      <c r="AB10" s="181"/>
      <c r="AC10" s="181"/>
    </row>
    <row r="11" spans="2:29" s="6" customFormat="1" ht="12.75" customHeight="1"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181"/>
      <c r="AB11" s="181"/>
      <c r="AC11" s="181"/>
    </row>
    <row r="12" spans="2:32" ht="21" customHeight="1">
      <c r="B12" s="234" t="s">
        <v>17</v>
      </c>
      <c r="C12" s="190" t="s">
        <v>24</v>
      </c>
      <c r="D12" s="192"/>
      <c r="E12" s="190" t="s">
        <v>25</v>
      </c>
      <c r="F12" s="191"/>
      <c r="G12" s="128" t="s">
        <v>49</v>
      </c>
      <c r="H12" s="88" t="s">
        <v>46</v>
      </c>
      <c r="I12" s="88" t="s">
        <v>52</v>
      </c>
      <c r="J12" s="159" t="s">
        <v>50</v>
      </c>
      <c r="K12" s="159"/>
      <c r="L12" s="159"/>
      <c r="M12" s="159"/>
      <c r="N12" s="160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228" t="s">
        <v>20</v>
      </c>
      <c r="Z12" s="229"/>
      <c r="AA12" s="181"/>
      <c r="AB12" s="181"/>
      <c r="AC12" s="181"/>
      <c r="AD12" s="214" t="s">
        <v>32</v>
      </c>
      <c r="AE12" s="236">
        <f>YEAR(Beginndatum_1)</f>
        <v>2016</v>
      </c>
      <c r="AF12" s="226" t="s">
        <v>26</v>
      </c>
    </row>
    <row r="13" spans="2:32" ht="21" customHeight="1">
      <c r="B13" s="235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79" t="s">
        <v>47</v>
      </c>
      <c r="I13" s="79" t="s">
        <v>53</v>
      </c>
      <c r="J13" s="161"/>
      <c r="K13" s="161"/>
      <c r="L13" s="161"/>
      <c r="M13" s="161"/>
      <c r="N13" s="162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230"/>
      <c r="Z13" s="231"/>
      <c r="AA13" s="181"/>
      <c r="AB13" s="181"/>
      <c r="AC13" s="181"/>
      <c r="AD13" s="215"/>
      <c r="AE13" s="237"/>
      <c r="AF13" s="227"/>
    </row>
    <row r="14" spans="2:32" ht="21" customHeight="1">
      <c r="B14" s="66">
        <f>Beginndatum_1</f>
        <v>42614</v>
      </c>
      <c r="C14" s="20">
        <v>0</v>
      </c>
      <c r="D14" s="20">
        <v>0</v>
      </c>
      <c r="E14" s="20"/>
      <c r="F14" s="96"/>
      <c r="G14" s="120">
        <v>0</v>
      </c>
      <c r="H14" s="97"/>
      <c r="I14" s="147">
        <f>IF(B14&lt;&gt;"",D14+IF(D14&lt;C14,1,0)-C14+F14+IF(F14&lt;E14,1,0)-E14-G14,"")</f>
        <v>0</v>
      </c>
      <c r="J14" s="193"/>
      <c r="K14" s="194"/>
      <c r="L14" s="194"/>
      <c r="M14" s="194"/>
      <c r="N14" s="195"/>
      <c r="O14" s="70"/>
      <c r="P14" s="76">
        <f>IF(ISNUMBER(B14),IF(WEEKDAY(B14,1)=1,1,0),0)</f>
        <v>0</v>
      </c>
      <c r="Q14" s="76">
        <f aca="true" t="shared" si="0" ref="Q14:Q43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R14" s="76">
        <f aca="true" t="shared" si="1" ref="R14:R43">IF(ISNUMBER(B14),IF(OR(B14=Weihnachtstag_1_1,B14=Weihnachtstag_2_1,B14=Tag_der_Arbeit_1),1,0),0)</f>
        <v>0</v>
      </c>
      <c r="S14" s="76">
        <f aca="true" t="shared" si="2" ref="S14:S43">IF(ISNUMBER(B14),IF(B14=Heiligabend_1,1,0),0)</f>
        <v>0</v>
      </c>
      <c r="T14" s="76">
        <f aca="true" t="shared" si="3" ref="T14:T43">IF(ISNUMBER(B14),IF(B14=Sylvester_1,1,0),0)</f>
        <v>0</v>
      </c>
      <c r="U14" s="76">
        <f>IF(ISNUMBER(B14),IF(WEEKDAY(B14+1,1)=1,1,0),0)</f>
        <v>0</v>
      </c>
      <c r="V14" s="76">
        <f aca="true" t="shared" si="4" ref="V14:V43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3">IF(ISNUMBER(B14),IF(OR(B14+1=Weihnachtstag_1_1,B14+1=Weihnachtstag_2_1,B14+1=Tag_der_Arbeit_1),1,0),0)</f>
        <v>0</v>
      </c>
      <c r="X14" s="22"/>
      <c r="Y14" s="211"/>
      <c r="Z14" s="212"/>
      <c r="AA14" s="181"/>
      <c r="AB14" s="181"/>
      <c r="AC14" s="181"/>
      <c r="AD14" s="31" t="s">
        <v>0</v>
      </c>
      <c r="AE14" s="32">
        <f>DATE(AE12,1,1)</f>
        <v>42370</v>
      </c>
      <c r="AF14" s="33">
        <v>125</v>
      </c>
    </row>
    <row r="15" spans="2:32" ht="21" customHeight="1">
      <c r="B15" s="17">
        <f>IF(B14&lt;&gt;"",IF(MONTH(Beginndatum_1)=MONTH(B14+1),B14+1,""),"")</f>
        <v>42615</v>
      </c>
      <c r="C15" s="21"/>
      <c r="D15" s="21"/>
      <c r="E15" s="21"/>
      <c r="F15" s="77"/>
      <c r="G15" s="123"/>
      <c r="H15" s="95"/>
      <c r="I15" s="148">
        <f aca="true" t="shared" si="6" ref="I15:I44">IF(B15&lt;&gt;"",D15+IF(D15&lt;C15,1,0)-C15+F15+IF(F15&lt;E15,1,0)-E15-G15,"")</f>
        <v>0</v>
      </c>
      <c r="J15" s="196"/>
      <c r="K15" s="197"/>
      <c r="L15" s="197"/>
      <c r="M15" s="197"/>
      <c r="N15" s="198"/>
      <c r="O15" s="71"/>
      <c r="P15" s="76">
        <f aca="true" t="shared" si="7" ref="P15:P43">IF(ISNUMBER(B15),IF(WEEKDAY(B15,1)=1,1,0),0)</f>
        <v>0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3">IF(ISNUMBER(B15),IF(WEEKDAY(B15+1,1)=1,1,0),0)</f>
        <v>0</v>
      </c>
      <c r="V15" s="76">
        <f t="shared" si="4"/>
        <v>0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181"/>
      <c r="AB15" s="181"/>
      <c r="AC15" s="181"/>
      <c r="AD15" s="34" t="s">
        <v>1</v>
      </c>
      <c r="AE15" s="35">
        <f>Ostersonntag_1-2</f>
        <v>42454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42616</v>
      </c>
      <c r="C16" s="21"/>
      <c r="D16" s="21"/>
      <c r="E16" s="21"/>
      <c r="F16" s="77"/>
      <c r="G16" s="121"/>
      <c r="H16" s="95"/>
      <c r="I16" s="148">
        <f t="shared" si="6"/>
        <v>0</v>
      </c>
      <c r="J16" s="196"/>
      <c r="K16" s="197"/>
      <c r="L16" s="197"/>
      <c r="M16" s="197"/>
      <c r="N16" s="198"/>
      <c r="O16" s="71"/>
      <c r="P16" s="76">
        <f t="shared" si="7"/>
        <v>0</v>
      </c>
      <c r="Q16" s="76">
        <f t="shared" si="0"/>
        <v>0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1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181"/>
      <c r="AB16" s="181"/>
      <c r="AC16" s="181"/>
      <c r="AD16" s="34" t="s">
        <v>3</v>
      </c>
      <c r="AE16" s="35">
        <f>Ostersonntag_1+1</f>
        <v>42457</v>
      </c>
      <c r="AF16" s="36">
        <v>125</v>
      </c>
    </row>
    <row r="17" spans="2:32" ht="21" customHeight="1">
      <c r="B17" s="18">
        <f t="shared" si="9"/>
        <v>42617</v>
      </c>
      <c r="C17" s="21"/>
      <c r="D17" s="21"/>
      <c r="E17" s="21"/>
      <c r="F17" s="77"/>
      <c r="G17" s="121"/>
      <c r="H17" s="95"/>
      <c r="I17" s="148">
        <f t="shared" si="6"/>
        <v>0</v>
      </c>
      <c r="J17" s="196"/>
      <c r="K17" s="197"/>
      <c r="L17" s="197"/>
      <c r="M17" s="197"/>
      <c r="N17" s="198"/>
      <c r="O17" s="71"/>
      <c r="P17" s="76">
        <f t="shared" si="7"/>
        <v>1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0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181"/>
      <c r="AB17" s="181"/>
      <c r="AC17" s="181"/>
      <c r="AD17" s="34" t="s">
        <v>6</v>
      </c>
      <c r="AE17" s="35">
        <f>DATE(AE12,5,1)</f>
        <v>42491</v>
      </c>
      <c r="AF17" s="36">
        <v>150</v>
      </c>
    </row>
    <row r="18" spans="2:32" ht="21" customHeight="1">
      <c r="B18" s="18">
        <f t="shared" si="9"/>
        <v>42618</v>
      </c>
      <c r="C18" s="21"/>
      <c r="D18" s="21"/>
      <c r="E18" s="21"/>
      <c r="F18" s="77"/>
      <c r="G18" s="121"/>
      <c r="H18" s="95"/>
      <c r="I18" s="148">
        <f t="shared" si="6"/>
        <v>0</v>
      </c>
      <c r="J18" s="196"/>
      <c r="K18" s="197"/>
      <c r="L18" s="197"/>
      <c r="M18" s="197"/>
      <c r="N18" s="198"/>
      <c r="O18" s="71"/>
      <c r="P18" s="76">
        <f t="shared" si="7"/>
        <v>0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0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181"/>
      <c r="AB18" s="181"/>
      <c r="AC18" s="181"/>
      <c r="AD18" s="34" t="s">
        <v>7</v>
      </c>
      <c r="AE18" s="35">
        <f>Ostersonntag_1+39</f>
        <v>42495</v>
      </c>
      <c r="AF18" s="36">
        <v>125</v>
      </c>
    </row>
    <row r="19" spans="2:32" ht="21" customHeight="1">
      <c r="B19" s="18">
        <f t="shared" si="9"/>
        <v>42619</v>
      </c>
      <c r="C19" s="21"/>
      <c r="D19" s="21"/>
      <c r="E19" s="21"/>
      <c r="F19" s="77"/>
      <c r="G19" s="121"/>
      <c r="H19" s="95"/>
      <c r="I19" s="148">
        <f t="shared" si="6"/>
        <v>0</v>
      </c>
      <c r="J19" s="196"/>
      <c r="K19" s="197"/>
      <c r="L19" s="197"/>
      <c r="M19" s="197"/>
      <c r="N19" s="198"/>
      <c r="O19" s="71"/>
      <c r="P19" s="76">
        <f t="shared" si="7"/>
        <v>0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0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181"/>
      <c r="AB19" s="181"/>
      <c r="AC19" s="181"/>
      <c r="AD19" s="34" t="s">
        <v>8</v>
      </c>
      <c r="AE19" s="35">
        <f>Ostersonntag_1+50</f>
        <v>42506</v>
      </c>
      <c r="AF19" s="36">
        <v>125</v>
      </c>
    </row>
    <row r="20" spans="2:32" ht="21" customHeight="1">
      <c r="B20" s="18">
        <f t="shared" si="9"/>
        <v>42620</v>
      </c>
      <c r="C20" s="21"/>
      <c r="D20" s="21"/>
      <c r="E20" s="21"/>
      <c r="F20" s="77"/>
      <c r="G20" s="121"/>
      <c r="H20" s="95"/>
      <c r="I20" s="148">
        <f t="shared" si="6"/>
        <v>0</v>
      </c>
      <c r="J20" s="196"/>
      <c r="K20" s="197"/>
      <c r="L20" s="197"/>
      <c r="M20" s="197"/>
      <c r="N20" s="198"/>
      <c r="O20" s="71"/>
      <c r="P20" s="76">
        <f t="shared" si="7"/>
        <v>0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0</v>
      </c>
      <c r="V20" s="76">
        <f t="shared" si="4"/>
        <v>0</v>
      </c>
      <c r="W20" s="76">
        <f t="shared" si="5"/>
        <v>0</v>
      </c>
      <c r="X20" s="9"/>
      <c r="Y20" s="23"/>
      <c r="Z20" s="114"/>
      <c r="AA20" s="181"/>
      <c r="AB20" s="181"/>
      <c r="AC20" s="181"/>
      <c r="AD20" s="34" t="s">
        <v>9</v>
      </c>
      <c r="AE20" s="35">
        <f>DATE(AE12,10,3)</f>
        <v>42646</v>
      </c>
      <c r="AF20" s="36">
        <v>125</v>
      </c>
    </row>
    <row r="21" spans="2:32" ht="21" customHeight="1">
      <c r="B21" s="18">
        <f t="shared" si="9"/>
        <v>42621</v>
      </c>
      <c r="C21" s="21"/>
      <c r="D21" s="21"/>
      <c r="E21" s="21"/>
      <c r="F21" s="77"/>
      <c r="G21" s="121"/>
      <c r="H21" s="95"/>
      <c r="I21" s="148">
        <f t="shared" si="6"/>
        <v>0</v>
      </c>
      <c r="J21" s="196"/>
      <c r="K21" s="197"/>
      <c r="L21" s="197"/>
      <c r="M21" s="197"/>
      <c r="N21" s="198"/>
      <c r="O21" s="71"/>
      <c r="P21" s="76">
        <f t="shared" si="7"/>
        <v>0</v>
      </c>
      <c r="Q21" s="76">
        <f t="shared" si="0"/>
        <v>0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0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181"/>
      <c r="AB21" s="181"/>
      <c r="AC21" s="181"/>
      <c r="AD21" s="37" t="s">
        <v>22</v>
      </c>
      <c r="AE21" s="43">
        <f>DATE(AE12,12,24)</f>
        <v>42728</v>
      </c>
      <c r="AF21" s="36">
        <v>150</v>
      </c>
    </row>
    <row r="22" spans="2:32" ht="21" customHeight="1">
      <c r="B22" s="18">
        <f t="shared" si="9"/>
        <v>42622</v>
      </c>
      <c r="C22" s="21"/>
      <c r="D22" s="21"/>
      <c r="E22" s="21"/>
      <c r="F22" s="77"/>
      <c r="G22" s="121"/>
      <c r="H22" s="95"/>
      <c r="I22" s="148">
        <f t="shared" si="6"/>
        <v>0</v>
      </c>
      <c r="J22" s="196"/>
      <c r="K22" s="197"/>
      <c r="L22" s="197"/>
      <c r="M22" s="197"/>
      <c r="N22" s="198"/>
      <c r="O22" s="71"/>
      <c r="P22" s="76">
        <f t="shared" si="7"/>
        <v>0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0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181"/>
      <c r="AB22" s="181"/>
      <c r="AC22" s="181"/>
      <c r="AD22" s="34" t="s">
        <v>10</v>
      </c>
      <c r="AE22" s="35">
        <f>DATE(AE12,12,25)</f>
        <v>42729</v>
      </c>
      <c r="AF22" s="36">
        <v>150</v>
      </c>
    </row>
    <row r="23" spans="2:32" ht="21" customHeight="1">
      <c r="B23" s="18">
        <f t="shared" si="9"/>
        <v>42623</v>
      </c>
      <c r="C23" s="21"/>
      <c r="D23" s="21"/>
      <c r="E23" s="21"/>
      <c r="F23" s="77"/>
      <c r="G23" s="121"/>
      <c r="H23" s="95"/>
      <c r="I23" s="148">
        <f t="shared" si="6"/>
        <v>0</v>
      </c>
      <c r="J23" s="196"/>
      <c r="K23" s="197"/>
      <c r="L23" s="197"/>
      <c r="M23" s="197"/>
      <c r="N23" s="198"/>
      <c r="O23" s="71"/>
      <c r="P23" s="76">
        <f t="shared" si="7"/>
        <v>0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1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181"/>
      <c r="AB23" s="181"/>
      <c r="AC23" s="181"/>
      <c r="AD23" s="34" t="s">
        <v>11</v>
      </c>
      <c r="AE23" s="35">
        <f>DATE(AE12,12,26)</f>
        <v>42730</v>
      </c>
      <c r="AF23" s="36">
        <v>150</v>
      </c>
    </row>
    <row r="24" spans="2:32" ht="21" customHeight="1">
      <c r="B24" s="18">
        <f t="shared" si="9"/>
        <v>42624</v>
      </c>
      <c r="C24" s="21"/>
      <c r="D24" s="21"/>
      <c r="E24" s="21"/>
      <c r="F24" s="77"/>
      <c r="G24" s="121"/>
      <c r="H24" s="95"/>
      <c r="I24" s="148">
        <f t="shared" si="6"/>
        <v>0</v>
      </c>
      <c r="J24" s="196"/>
      <c r="K24" s="197"/>
      <c r="L24" s="197"/>
      <c r="M24" s="197"/>
      <c r="N24" s="198"/>
      <c r="O24" s="71"/>
      <c r="P24" s="76">
        <f t="shared" si="7"/>
        <v>1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0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181"/>
      <c r="AB24" s="181"/>
      <c r="AC24" s="181"/>
      <c r="AD24" s="40" t="s">
        <v>23</v>
      </c>
      <c r="AE24" s="61">
        <f>DATE(AE12,12,31)</f>
        <v>42735</v>
      </c>
      <c r="AF24" s="50">
        <v>125</v>
      </c>
    </row>
    <row r="25" spans="2:29" ht="21" customHeight="1">
      <c r="B25" s="18">
        <f t="shared" si="9"/>
        <v>42625</v>
      </c>
      <c r="C25" s="21"/>
      <c r="D25" s="21"/>
      <c r="E25" s="21"/>
      <c r="F25" s="77"/>
      <c r="G25" s="121"/>
      <c r="H25" s="95"/>
      <c r="I25" s="148">
        <f t="shared" si="6"/>
        <v>0</v>
      </c>
      <c r="J25" s="196"/>
      <c r="K25" s="197"/>
      <c r="L25" s="197"/>
      <c r="M25" s="197"/>
      <c r="N25" s="198"/>
      <c r="O25" s="71"/>
      <c r="P25" s="76">
        <f t="shared" si="7"/>
        <v>0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0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181"/>
      <c r="AB25" s="181"/>
      <c r="AC25" s="181"/>
    </row>
    <row r="26" spans="2:32" ht="21" customHeight="1">
      <c r="B26" s="18">
        <f t="shared" si="9"/>
        <v>42626</v>
      </c>
      <c r="C26" s="21"/>
      <c r="D26" s="21"/>
      <c r="E26" s="21"/>
      <c r="F26" s="77"/>
      <c r="G26" s="121"/>
      <c r="H26" s="95"/>
      <c r="I26" s="148">
        <f t="shared" si="6"/>
        <v>0</v>
      </c>
      <c r="J26" s="196"/>
      <c r="K26" s="197"/>
      <c r="L26" s="197"/>
      <c r="M26" s="197"/>
      <c r="N26" s="198"/>
      <c r="O26" s="71"/>
      <c r="P26" s="76">
        <f t="shared" si="7"/>
        <v>0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0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181"/>
      <c r="AB26" s="181"/>
      <c r="AC26" s="181"/>
      <c r="AD26" s="80" t="s">
        <v>31</v>
      </c>
      <c r="AE26" s="81">
        <f>YEAR(Beginndatum_1)</f>
        <v>2016</v>
      </c>
      <c r="AF26" s="82" t="s">
        <v>26</v>
      </c>
    </row>
    <row r="27" spans="2:34" ht="21" customHeight="1">
      <c r="B27" s="18">
        <f t="shared" si="9"/>
        <v>42627</v>
      </c>
      <c r="C27" s="21"/>
      <c r="D27" s="21"/>
      <c r="E27" s="21"/>
      <c r="F27" s="77"/>
      <c r="G27" s="121"/>
      <c r="H27" s="95"/>
      <c r="I27" s="148">
        <f t="shared" si="6"/>
        <v>0</v>
      </c>
      <c r="J27" s="196"/>
      <c r="K27" s="197"/>
      <c r="L27" s="197"/>
      <c r="M27" s="197"/>
      <c r="N27" s="198"/>
      <c r="O27" s="71"/>
      <c r="P27" s="76">
        <f t="shared" si="7"/>
        <v>0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0</v>
      </c>
      <c r="V27" s="76">
        <f t="shared" si="4"/>
        <v>0</v>
      </c>
      <c r="W27" s="76">
        <f t="shared" si="5"/>
        <v>0</v>
      </c>
      <c r="X27" s="9"/>
      <c r="Y27" s="24"/>
      <c r="Z27" s="25"/>
      <c r="AA27" s="181"/>
      <c r="AB27" s="181"/>
      <c r="AC27" s="181"/>
      <c r="AD27" s="205" t="s">
        <v>37</v>
      </c>
      <c r="AE27" s="206"/>
      <c r="AF27" s="207"/>
      <c r="AH27" s="2" t="s">
        <v>36</v>
      </c>
    </row>
    <row r="28" spans="2:32" ht="21" customHeight="1">
      <c r="B28" s="18">
        <f t="shared" si="9"/>
        <v>42628</v>
      </c>
      <c r="C28" s="21"/>
      <c r="D28" s="21"/>
      <c r="E28" s="21"/>
      <c r="F28" s="77"/>
      <c r="G28" s="121"/>
      <c r="H28" s="95"/>
      <c r="I28" s="148">
        <f t="shared" si="6"/>
        <v>0</v>
      </c>
      <c r="J28" s="196"/>
      <c r="K28" s="197"/>
      <c r="L28" s="197"/>
      <c r="M28" s="197"/>
      <c r="N28" s="198"/>
      <c r="O28" s="71"/>
      <c r="P28" s="76">
        <f t="shared" si="7"/>
        <v>0</v>
      </c>
      <c r="Q28" s="76">
        <f t="shared" si="0"/>
        <v>0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0</v>
      </c>
      <c r="V28" s="76">
        <f t="shared" si="4"/>
        <v>0</v>
      </c>
      <c r="W28" s="76">
        <f t="shared" si="5"/>
        <v>0</v>
      </c>
      <c r="X28" s="9"/>
      <c r="Y28" s="24"/>
      <c r="Z28" s="25"/>
      <c r="AA28" s="181"/>
      <c r="AB28" s="181"/>
      <c r="AC28" s="181"/>
      <c r="AD28" s="208"/>
      <c r="AE28" s="209"/>
      <c r="AF28" s="210"/>
    </row>
    <row r="29" spans="2:32" ht="21" customHeight="1">
      <c r="B29" s="18">
        <f t="shared" si="9"/>
        <v>42629</v>
      </c>
      <c r="C29" s="21"/>
      <c r="D29" s="21"/>
      <c r="E29" s="21"/>
      <c r="F29" s="77"/>
      <c r="G29" s="121"/>
      <c r="H29" s="95"/>
      <c r="I29" s="148">
        <f t="shared" si="6"/>
        <v>0</v>
      </c>
      <c r="J29" s="196"/>
      <c r="K29" s="197"/>
      <c r="L29" s="197"/>
      <c r="M29" s="197"/>
      <c r="N29" s="198"/>
      <c r="O29" s="71"/>
      <c r="P29" s="76">
        <f t="shared" si="7"/>
        <v>0</v>
      </c>
      <c r="Q29" s="76">
        <f t="shared" si="0"/>
        <v>0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0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181"/>
      <c r="AB29" s="181"/>
      <c r="AC29" s="181"/>
      <c r="AD29" s="199" t="s">
        <v>38</v>
      </c>
      <c r="AE29" s="200"/>
      <c r="AF29" s="201"/>
    </row>
    <row r="30" spans="2:32" ht="21" customHeight="1">
      <c r="B30" s="18">
        <f t="shared" si="9"/>
        <v>42630</v>
      </c>
      <c r="C30" s="21"/>
      <c r="D30" s="21"/>
      <c r="E30" s="21"/>
      <c r="F30" s="77"/>
      <c r="G30" s="121"/>
      <c r="H30" s="95"/>
      <c r="I30" s="148">
        <f t="shared" si="6"/>
        <v>0</v>
      </c>
      <c r="J30" s="196"/>
      <c r="K30" s="197"/>
      <c r="L30" s="197"/>
      <c r="M30" s="197"/>
      <c r="N30" s="198"/>
      <c r="O30" s="71"/>
      <c r="P30" s="76">
        <f t="shared" si="7"/>
        <v>0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1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181"/>
      <c r="AB30" s="181"/>
      <c r="AC30" s="181"/>
      <c r="AD30" s="202"/>
      <c r="AE30" s="203"/>
      <c r="AF30" s="204"/>
    </row>
    <row r="31" spans="2:32" ht="21" customHeight="1">
      <c r="B31" s="18">
        <f t="shared" si="9"/>
        <v>42631</v>
      </c>
      <c r="C31" s="21"/>
      <c r="D31" s="21"/>
      <c r="E31" s="21"/>
      <c r="F31" s="77"/>
      <c r="G31" s="121"/>
      <c r="H31" s="95"/>
      <c r="I31" s="148">
        <f t="shared" si="6"/>
        <v>0</v>
      </c>
      <c r="J31" s="196"/>
      <c r="K31" s="197"/>
      <c r="L31" s="197"/>
      <c r="M31" s="197"/>
      <c r="N31" s="198"/>
      <c r="O31" s="71"/>
      <c r="P31" s="76">
        <f t="shared" si="7"/>
        <v>1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0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181"/>
      <c r="AB31" s="181"/>
      <c r="AC31" s="181"/>
      <c r="AD31" s="38" t="s">
        <v>27</v>
      </c>
      <c r="AE31" s="42">
        <f>IF([0]!HL_3_Koenige_1=""," ",[0]!HL_3_Koenige_1)</f>
        <v>42375</v>
      </c>
      <c r="AF31" s="33">
        <v>125</v>
      </c>
    </row>
    <row r="32" spans="2:32" ht="21" customHeight="1">
      <c r="B32" s="18">
        <f t="shared" si="9"/>
        <v>42632</v>
      </c>
      <c r="C32" s="21"/>
      <c r="D32" s="21"/>
      <c r="E32" s="21"/>
      <c r="F32" s="77"/>
      <c r="G32" s="121"/>
      <c r="H32" s="95"/>
      <c r="I32" s="148">
        <f t="shared" si="6"/>
        <v>0</v>
      </c>
      <c r="J32" s="196"/>
      <c r="K32" s="197"/>
      <c r="L32" s="197"/>
      <c r="M32" s="197"/>
      <c r="N32" s="198"/>
      <c r="O32" s="71"/>
      <c r="P32" s="76">
        <f t="shared" si="7"/>
        <v>0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0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181"/>
      <c r="AB32" s="181"/>
      <c r="AC32" s="181"/>
      <c r="AD32" s="37" t="s">
        <v>28</v>
      </c>
      <c r="AE32" s="43">
        <f>IF([0]!Fronleichnam_1=""," ",[0]!Fronleichnam_1)</f>
        <v>42516</v>
      </c>
      <c r="AF32" s="36">
        <v>125</v>
      </c>
    </row>
    <row r="33" spans="2:32" ht="21" customHeight="1">
      <c r="B33" s="18">
        <f t="shared" si="9"/>
        <v>42633</v>
      </c>
      <c r="C33" s="21"/>
      <c r="D33" s="21"/>
      <c r="E33" s="21"/>
      <c r="F33" s="77"/>
      <c r="G33" s="121"/>
      <c r="H33" s="95"/>
      <c r="I33" s="148">
        <f t="shared" si="6"/>
        <v>0</v>
      </c>
      <c r="J33" s="196"/>
      <c r="K33" s="197"/>
      <c r="L33" s="197"/>
      <c r="M33" s="197"/>
      <c r="N33" s="198"/>
      <c r="O33" s="71"/>
      <c r="P33" s="76">
        <f t="shared" si="7"/>
        <v>0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0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181"/>
      <c r="AB33" s="181"/>
      <c r="AC33" s="181"/>
      <c r="AD33" s="37" t="s">
        <v>34</v>
      </c>
      <c r="AE33" s="43">
        <f>IF([0]!Friedensfest_1=""," ",[0]!Friedensfest_1)</f>
        <v>42590</v>
      </c>
      <c r="AF33" s="36">
        <v>125</v>
      </c>
    </row>
    <row r="34" spans="2:32" ht="21" customHeight="1">
      <c r="B34" s="18">
        <f t="shared" si="9"/>
        <v>42634</v>
      </c>
      <c r="C34" s="21"/>
      <c r="D34" s="21"/>
      <c r="E34" s="21"/>
      <c r="F34" s="77"/>
      <c r="G34" s="121"/>
      <c r="H34" s="95"/>
      <c r="I34" s="148">
        <f t="shared" si="6"/>
        <v>0</v>
      </c>
      <c r="J34" s="196"/>
      <c r="K34" s="197"/>
      <c r="L34" s="197"/>
      <c r="M34" s="197"/>
      <c r="N34" s="198"/>
      <c r="O34" s="71"/>
      <c r="P34" s="76">
        <f t="shared" si="7"/>
        <v>0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0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181"/>
      <c r="AB34" s="181"/>
      <c r="AC34" s="181"/>
      <c r="AD34" s="37" t="s">
        <v>29</v>
      </c>
      <c r="AE34" s="43">
        <f>IF([0]!Maria_Himmelfahrt_1=""," ",[0]!Maria_Himmelfahrt_1)</f>
        <v>42597</v>
      </c>
      <c r="AF34" s="36">
        <v>125</v>
      </c>
    </row>
    <row r="35" spans="2:32" ht="21" customHeight="1">
      <c r="B35" s="18">
        <f t="shared" si="9"/>
        <v>42635</v>
      </c>
      <c r="C35" s="21"/>
      <c r="D35" s="21"/>
      <c r="E35" s="21"/>
      <c r="F35" s="77"/>
      <c r="G35" s="121"/>
      <c r="H35" s="95"/>
      <c r="I35" s="148">
        <f t="shared" si="6"/>
        <v>0</v>
      </c>
      <c r="J35" s="196"/>
      <c r="K35" s="197"/>
      <c r="L35" s="197"/>
      <c r="M35" s="197"/>
      <c r="N35" s="198"/>
      <c r="O35" s="71"/>
      <c r="P35" s="76">
        <f t="shared" si="7"/>
        <v>0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0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181"/>
      <c r="AB35" s="181"/>
      <c r="AC35" s="181"/>
      <c r="AD35" s="37" t="s">
        <v>33</v>
      </c>
      <c r="AE35" s="44">
        <f>IF([0]!Refomationstag_1=""," ",[0]!Refomationstag_1)</f>
        <v>42674</v>
      </c>
      <c r="AF35" s="39">
        <v>125</v>
      </c>
    </row>
    <row r="36" spans="2:32" ht="21" customHeight="1">
      <c r="B36" s="18">
        <f t="shared" si="9"/>
        <v>42636</v>
      </c>
      <c r="C36" s="21"/>
      <c r="D36" s="21"/>
      <c r="E36" s="21"/>
      <c r="F36" s="77"/>
      <c r="G36" s="121"/>
      <c r="H36" s="95"/>
      <c r="I36" s="148">
        <f t="shared" si="6"/>
        <v>0</v>
      </c>
      <c r="J36" s="196"/>
      <c r="K36" s="197"/>
      <c r="L36" s="197"/>
      <c r="M36" s="197"/>
      <c r="N36" s="198"/>
      <c r="O36" s="71"/>
      <c r="P36" s="76">
        <f t="shared" si="7"/>
        <v>0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0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181"/>
      <c r="AB36" s="181"/>
      <c r="AC36" s="181"/>
      <c r="AD36" s="37" t="s">
        <v>30</v>
      </c>
      <c r="AE36" s="43">
        <f>IF([0]!Allerheiligen_1=""," ",[0]!Allerheiligen_1)</f>
        <v>42675</v>
      </c>
      <c r="AF36" s="36">
        <v>125</v>
      </c>
    </row>
    <row r="37" spans="2:32" ht="21" customHeight="1">
      <c r="B37" s="18">
        <f t="shared" si="9"/>
        <v>42637</v>
      </c>
      <c r="C37" s="21"/>
      <c r="D37" s="21"/>
      <c r="E37" s="21"/>
      <c r="F37" s="77"/>
      <c r="G37" s="121"/>
      <c r="H37" s="95"/>
      <c r="I37" s="148">
        <f t="shared" si="6"/>
        <v>0</v>
      </c>
      <c r="J37" s="196"/>
      <c r="K37" s="197"/>
      <c r="L37" s="197"/>
      <c r="M37" s="197"/>
      <c r="N37" s="198"/>
      <c r="O37" s="71"/>
      <c r="P37" s="76">
        <f t="shared" si="7"/>
        <v>0</v>
      </c>
      <c r="Q37" s="76">
        <f t="shared" si="0"/>
        <v>0</v>
      </c>
      <c r="R37" s="76">
        <f t="shared" si="1"/>
        <v>0</v>
      </c>
      <c r="S37" s="76">
        <f t="shared" si="2"/>
        <v>0</v>
      </c>
      <c r="T37" s="76">
        <f t="shared" si="3"/>
        <v>0</v>
      </c>
      <c r="U37" s="76">
        <f t="shared" si="8"/>
        <v>1</v>
      </c>
      <c r="V37" s="76">
        <f t="shared" si="4"/>
        <v>0</v>
      </c>
      <c r="W37" s="76">
        <f t="shared" si="5"/>
        <v>0</v>
      </c>
      <c r="X37" s="9"/>
      <c r="Y37" s="29"/>
      <c r="Z37" s="30"/>
      <c r="AA37" s="181"/>
      <c r="AB37" s="181"/>
      <c r="AC37" s="181"/>
      <c r="AD37" s="40" t="s">
        <v>35</v>
      </c>
      <c r="AE37" s="45">
        <f>IF([0]!Buss_Bettag_1=""," ",[0]!Buss_Bettag_1)</f>
        <v>42690</v>
      </c>
      <c r="AF37" s="41">
        <v>125</v>
      </c>
    </row>
    <row r="38" spans="2:33" ht="21" customHeight="1">
      <c r="B38" s="18">
        <f t="shared" si="9"/>
        <v>42638</v>
      </c>
      <c r="C38" s="21"/>
      <c r="D38" s="21"/>
      <c r="E38" s="21"/>
      <c r="F38" s="77"/>
      <c r="G38" s="121"/>
      <c r="H38" s="95"/>
      <c r="I38" s="148">
        <f t="shared" si="6"/>
        <v>0</v>
      </c>
      <c r="J38" s="196"/>
      <c r="K38" s="197"/>
      <c r="L38" s="197"/>
      <c r="M38" s="197"/>
      <c r="N38" s="198"/>
      <c r="O38" s="71"/>
      <c r="P38" s="76">
        <f t="shared" si="7"/>
        <v>1</v>
      </c>
      <c r="Q38" s="76">
        <f t="shared" si="0"/>
        <v>0</v>
      </c>
      <c r="R38" s="76">
        <f t="shared" si="1"/>
        <v>0</v>
      </c>
      <c r="S38" s="76">
        <f t="shared" si="2"/>
        <v>0</v>
      </c>
      <c r="T38" s="76">
        <f t="shared" si="3"/>
        <v>0</v>
      </c>
      <c r="U38" s="76">
        <f t="shared" si="8"/>
        <v>0</v>
      </c>
      <c r="V38" s="76">
        <f t="shared" si="4"/>
        <v>0</v>
      </c>
      <c r="W38" s="76">
        <f t="shared" si="5"/>
        <v>0</v>
      </c>
      <c r="X38" s="9"/>
      <c r="Y38" s="29"/>
      <c r="Z38" s="25"/>
      <c r="AA38" s="181"/>
      <c r="AB38" s="181"/>
      <c r="AC38" s="181"/>
      <c r="AD38" s="51" t="s">
        <v>2</v>
      </c>
      <c r="AE38" s="52">
        <f>IF([0]!Ostersonntag_1=""," ",[0]!Ostersonntag_1)</f>
        <v>42456</v>
      </c>
      <c r="AF38" s="53">
        <v>125</v>
      </c>
      <c r="AG38" s="56"/>
    </row>
    <row r="39" spans="2:32" ht="21" customHeight="1">
      <c r="B39" s="18">
        <f t="shared" si="9"/>
        <v>42639</v>
      </c>
      <c r="C39" s="21"/>
      <c r="D39" s="21"/>
      <c r="E39" s="21"/>
      <c r="F39" s="77"/>
      <c r="G39" s="121"/>
      <c r="H39" s="95"/>
      <c r="I39" s="148">
        <f t="shared" si="6"/>
        <v>0</v>
      </c>
      <c r="J39" s="196"/>
      <c r="K39" s="197"/>
      <c r="L39" s="197"/>
      <c r="M39" s="197"/>
      <c r="N39" s="198"/>
      <c r="O39" s="71"/>
      <c r="P39" s="76">
        <f t="shared" si="7"/>
        <v>0</v>
      </c>
      <c r="Q39" s="76">
        <f t="shared" si="0"/>
        <v>0</v>
      </c>
      <c r="R39" s="76">
        <f t="shared" si="1"/>
        <v>0</v>
      </c>
      <c r="S39" s="76">
        <f t="shared" si="2"/>
        <v>0</v>
      </c>
      <c r="T39" s="76">
        <f t="shared" si="3"/>
        <v>0</v>
      </c>
      <c r="U39" s="76">
        <f t="shared" si="8"/>
        <v>0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181"/>
      <c r="AB39" s="181"/>
      <c r="AC39" s="181"/>
      <c r="AD39" s="54" t="s">
        <v>39</v>
      </c>
      <c r="AE39" s="55">
        <f>IF([0]!Pfingstsonntag_1=""," ",[0]!Pfingstsonntag_1)</f>
        <v>42505</v>
      </c>
      <c r="AF39" s="53">
        <v>125</v>
      </c>
    </row>
    <row r="40" spans="2:32" ht="21" customHeight="1">
      <c r="B40" s="18">
        <f t="shared" si="9"/>
        <v>42640</v>
      </c>
      <c r="C40" s="21"/>
      <c r="D40" s="21"/>
      <c r="E40" s="21"/>
      <c r="F40" s="77"/>
      <c r="G40" s="121"/>
      <c r="H40" s="95"/>
      <c r="I40" s="148">
        <f t="shared" si="6"/>
        <v>0</v>
      </c>
      <c r="J40" s="196"/>
      <c r="K40" s="197"/>
      <c r="L40" s="197"/>
      <c r="M40" s="197"/>
      <c r="N40" s="198"/>
      <c r="O40" s="71"/>
      <c r="P40" s="76">
        <f t="shared" si="7"/>
        <v>0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0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181"/>
      <c r="AB40" s="181"/>
      <c r="AC40" s="181"/>
      <c r="AD40" s="57"/>
      <c r="AE40" s="56"/>
      <c r="AF40" s="56"/>
    </row>
    <row r="41" spans="2:32" ht="21" customHeight="1">
      <c r="B41" s="18">
        <f t="shared" si="9"/>
        <v>42641</v>
      </c>
      <c r="C41" s="21"/>
      <c r="D41" s="21"/>
      <c r="E41" s="21"/>
      <c r="F41" s="77"/>
      <c r="G41" s="121"/>
      <c r="H41" s="95"/>
      <c r="I41" s="148">
        <f t="shared" si="6"/>
        <v>0</v>
      </c>
      <c r="J41" s="196"/>
      <c r="K41" s="197"/>
      <c r="L41" s="197"/>
      <c r="M41" s="197"/>
      <c r="N41" s="198"/>
      <c r="O41" s="71"/>
      <c r="P41" s="76">
        <f t="shared" si="7"/>
        <v>0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0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181"/>
      <c r="AB41" s="181"/>
      <c r="AC41" s="181"/>
      <c r="AD41" s="56"/>
      <c r="AE41" s="56"/>
      <c r="AF41" s="56"/>
    </row>
    <row r="42" spans="2:32" ht="21" customHeight="1">
      <c r="B42" s="18">
        <f t="shared" si="9"/>
        <v>42642</v>
      </c>
      <c r="C42" s="21"/>
      <c r="D42" s="21"/>
      <c r="E42" s="21"/>
      <c r="F42" s="77"/>
      <c r="G42" s="121"/>
      <c r="H42" s="95"/>
      <c r="I42" s="148">
        <f t="shared" si="6"/>
        <v>0</v>
      </c>
      <c r="J42" s="196"/>
      <c r="K42" s="197"/>
      <c r="L42" s="197"/>
      <c r="M42" s="197"/>
      <c r="N42" s="198"/>
      <c r="O42" s="71"/>
      <c r="P42" s="76">
        <f t="shared" si="7"/>
        <v>0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0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181"/>
      <c r="AB42" s="181"/>
      <c r="AC42" s="181"/>
      <c r="AD42" s="56"/>
      <c r="AE42" s="56"/>
      <c r="AF42" s="56"/>
    </row>
    <row r="43" spans="2:32" ht="21" customHeight="1">
      <c r="B43" s="18">
        <f t="shared" si="9"/>
        <v>42643</v>
      </c>
      <c r="C43" s="21"/>
      <c r="D43" s="21"/>
      <c r="E43" s="21"/>
      <c r="F43" s="77"/>
      <c r="G43" s="125"/>
      <c r="H43" s="95"/>
      <c r="I43" s="148">
        <f t="shared" si="6"/>
        <v>0</v>
      </c>
      <c r="J43" s="196"/>
      <c r="K43" s="197"/>
      <c r="L43" s="197"/>
      <c r="M43" s="197"/>
      <c r="N43" s="198"/>
      <c r="O43" s="71"/>
      <c r="P43" s="76">
        <f t="shared" si="7"/>
        <v>0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0</v>
      </c>
      <c r="V43" s="76">
        <f t="shared" si="4"/>
        <v>0</v>
      </c>
      <c r="W43" s="76">
        <f t="shared" si="5"/>
        <v>0</v>
      </c>
      <c r="X43" s="9"/>
      <c r="Y43" s="24"/>
      <c r="Z43" s="25"/>
      <c r="AA43" s="181"/>
      <c r="AB43" s="181"/>
      <c r="AC43" s="181"/>
      <c r="AD43" s="56"/>
      <c r="AE43" s="56"/>
      <c r="AF43" s="56"/>
    </row>
    <row r="44" spans="2:32" ht="21" customHeight="1">
      <c r="B44" s="19">
        <f t="shared" si="9"/>
      </c>
      <c r="C44" s="67"/>
      <c r="D44" s="67"/>
      <c r="E44" s="67"/>
      <c r="F44" s="78"/>
      <c r="G44" s="139"/>
      <c r="H44" s="109"/>
      <c r="I44" s="149">
        <f t="shared" si="6"/>
      </c>
      <c r="J44" s="240"/>
      <c r="K44" s="241"/>
      <c r="L44" s="241"/>
      <c r="M44" s="241"/>
      <c r="N44" s="242"/>
      <c r="O44" s="71"/>
      <c r="P44" s="71"/>
      <c r="Q44" s="71"/>
      <c r="R44" s="71"/>
      <c r="S44" s="71"/>
      <c r="T44" s="71"/>
      <c r="U44" s="71"/>
      <c r="V44" s="71"/>
      <c r="W44" s="71"/>
      <c r="X44" s="9"/>
      <c r="Y44" s="26"/>
      <c r="Z44" s="27"/>
      <c r="AA44" s="181"/>
      <c r="AB44" s="181"/>
      <c r="AC44" s="181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103"/>
      <c r="G45" s="130"/>
      <c r="H45" s="105"/>
      <c r="I45" s="143">
        <f>SUM(I14:I44)</f>
        <v>0</v>
      </c>
      <c r="J45" s="86"/>
      <c r="K45" s="115"/>
      <c r="L45" s="86"/>
      <c r="M45" s="115"/>
      <c r="N45" s="119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181"/>
      <c r="AB45" s="181"/>
      <c r="AC45" s="181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</row>
    <row r="48" spans="2:29" ht="12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</row>
    <row r="49" spans="2:29" ht="12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</row>
    <row r="50" spans="2:29" ht="12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</row>
    <row r="51" spans="2:29" ht="12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</row>
    <row r="52" spans="2:29" ht="12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</row>
    <row r="53" spans="2:29" ht="12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</row>
    <row r="54" spans="2:29" ht="12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</row>
    <row r="55" spans="2:29" ht="12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</row>
  </sheetData>
  <sheetProtection password="8299" sheet="1"/>
  <mergeCells count="62">
    <mergeCell ref="J38:N38"/>
    <mergeCell ref="J33:N33"/>
    <mergeCell ref="J40:N40"/>
    <mergeCell ref="J41:N41"/>
    <mergeCell ref="J42:N42"/>
    <mergeCell ref="J43:N43"/>
    <mergeCell ref="J44:N44"/>
    <mergeCell ref="J34:N34"/>
    <mergeCell ref="J35:N35"/>
    <mergeCell ref="J36:N36"/>
    <mergeCell ref="J37:N37"/>
    <mergeCell ref="J24:N24"/>
    <mergeCell ref="J25:N25"/>
    <mergeCell ref="J26:N26"/>
    <mergeCell ref="J27:N27"/>
    <mergeCell ref="J39:N39"/>
    <mergeCell ref="J31:N31"/>
    <mergeCell ref="J32:N32"/>
    <mergeCell ref="J18:N18"/>
    <mergeCell ref="J19:N19"/>
    <mergeCell ref="J20:N20"/>
    <mergeCell ref="J21:N21"/>
    <mergeCell ref="J22:N22"/>
    <mergeCell ref="J23:N23"/>
    <mergeCell ref="J28:N28"/>
    <mergeCell ref="J29:N29"/>
    <mergeCell ref="AE12:AE13"/>
    <mergeCell ref="AF12:AF13"/>
    <mergeCell ref="Y14:Z14"/>
    <mergeCell ref="AD27:AF28"/>
    <mergeCell ref="AD29:AF30"/>
    <mergeCell ref="AD12:AD13"/>
    <mergeCell ref="D7:M7"/>
    <mergeCell ref="B8:C8"/>
    <mergeCell ref="D8:M8"/>
    <mergeCell ref="B9:M9"/>
    <mergeCell ref="J30:N30"/>
    <mergeCell ref="B47:AC55"/>
    <mergeCell ref="J14:N14"/>
    <mergeCell ref="J15:N15"/>
    <mergeCell ref="J16:N16"/>
    <mergeCell ref="J17:N17"/>
    <mergeCell ref="L10:M10"/>
    <mergeCell ref="B2:Z3"/>
    <mergeCell ref="J12:N13"/>
    <mergeCell ref="Y5:Z10"/>
    <mergeCell ref="B11:Z11"/>
    <mergeCell ref="B12:B13"/>
    <mergeCell ref="C12:D12"/>
    <mergeCell ref="E12:F12"/>
    <mergeCell ref="Y12:Z13"/>
    <mergeCell ref="B7:C7"/>
    <mergeCell ref="B1:Z1"/>
    <mergeCell ref="AA3:AC45"/>
    <mergeCell ref="B4:Z4"/>
    <mergeCell ref="B5:C5"/>
    <mergeCell ref="D5:M5"/>
    <mergeCell ref="B6:C6"/>
    <mergeCell ref="D6:M6"/>
    <mergeCell ref="B10:C10"/>
    <mergeCell ref="D10:H10"/>
    <mergeCell ref="J10:K10"/>
  </mergeCells>
  <conditionalFormatting sqref="B14:B44">
    <cfRule type="expression" priority="8" dxfId="12" stopIfTrue="1">
      <formula>OR(WEEKDAY(B14)=7,WEEKDAY(B14)=1)</formula>
    </cfRule>
  </conditionalFormatting>
  <conditionalFormatting sqref="C14:C44">
    <cfRule type="expression" priority="9" dxfId="0" stopIfTrue="1">
      <formula>OR(WEEKDAY(B14)=7,WEEKDAY(B14)=1)</formula>
    </cfRule>
  </conditionalFormatting>
  <conditionalFormatting sqref="D14:D44">
    <cfRule type="expression" priority="10" dxfId="0" stopIfTrue="1">
      <formula>OR(WEEKDAY(B14)=7,WEEKDAY(B14)=1)</formula>
    </cfRule>
  </conditionalFormatting>
  <conditionalFormatting sqref="G14:G44">
    <cfRule type="expression" priority="11" dxfId="0" stopIfTrue="1">
      <formula>OR(WEEKDAY(B14)=7,WEEKDAY(B14)=1)</formula>
    </cfRule>
  </conditionalFormatting>
  <conditionalFormatting sqref="J14:J44">
    <cfRule type="expression" priority="12" dxfId="0" stopIfTrue="1">
      <formula>OR(WEEKDAY(B14)=7,WEEKDAY(B14)=1)</formula>
    </cfRule>
  </conditionalFormatting>
  <conditionalFormatting sqref="O14:O44">
    <cfRule type="expression" priority="16" dxfId="0" stopIfTrue="1">
      <formula>OR(WEEKDAY(C14)=7,WEEKDAY(C14)=1)</formula>
    </cfRule>
  </conditionalFormatting>
  <conditionalFormatting sqref="E14:E44">
    <cfRule type="expression" priority="7" dxfId="4" stopIfTrue="1">
      <formula>OR(WEEKDAY(B14)=7,WEEKDAY(B14)=1)</formula>
    </cfRule>
  </conditionalFormatting>
  <conditionalFormatting sqref="F14:F44">
    <cfRule type="expression" priority="6" dxfId="4" stopIfTrue="1">
      <formula>OR(WEEKDAY(B14)=7,WEEKDAY(B14)=1)</formula>
    </cfRule>
  </conditionalFormatting>
  <conditionalFormatting sqref="W44">
    <cfRule type="expression" priority="148" dxfId="0" stopIfTrue="1">
      <formula>OR(WEEKDAY(C44)=7,WEEKDAY(C44)=1)</formula>
    </cfRule>
  </conditionalFormatting>
  <conditionalFormatting sqref="V44">
    <cfRule type="expression" priority="150" dxfId="0" stopIfTrue="1">
      <formula>OR(WEEKDAY(C44)=7,WEEKDAY(C44)=1)</formula>
    </cfRule>
  </conditionalFormatting>
  <conditionalFormatting sqref="U44">
    <cfRule type="expression" priority="152" dxfId="0" stopIfTrue="1">
      <formula>OR(WEEKDAY(C44)=7,WEEKDAY(C44)=1)</formula>
    </cfRule>
  </conditionalFormatting>
  <conditionalFormatting sqref="T44">
    <cfRule type="expression" priority="154" dxfId="0" stopIfTrue="1">
      <formula>OR(WEEKDAY(C44)=7,WEEKDAY(C44)=1)</formula>
    </cfRule>
  </conditionalFormatting>
  <conditionalFormatting sqref="S44">
    <cfRule type="expression" priority="156" dxfId="0" stopIfTrue="1">
      <formula>OR(WEEKDAY(C44)=7,WEEKDAY(C44)=1)</formula>
    </cfRule>
  </conditionalFormatting>
  <conditionalFormatting sqref="R44">
    <cfRule type="expression" priority="158" dxfId="0" stopIfTrue="1">
      <formula>OR(WEEKDAY(C44)=7,WEEKDAY(C44)=1)</formula>
    </cfRule>
  </conditionalFormatting>
  <conditionalFormatting sqref="Q44">
    <cfRule type="expression" priority="160" dxfId="0" stopIfTrue="1">
      <formula>OR(WEEKDAY(C44)=7,WEEKDAY(C44)=1)</formula>
    </cfRule>
  </conditionalFormatting>
  <conditionalFormatting sqref="P14:P44 Q14:W43">
    <cfRule type="expression" priority="162" dxfId="0" stopIfTrue="1">
      <formula>OR(WEEKDAY(C14)=7,WEEKDAY(C14)=1)</formula>
    </cfRule>
  </conditionalFormatting>
  <conditionalFormatting sqref="H14:I44">
    <cfRule type="expression" priority="164" dxfId="4" stopIfTrue="1">
      <formula>OR(WEEKDAY(C14)=7,WEEKDAY(C14)=1)</formula>
    </cfRule>
  </conditionalFormatting>
  <conditionalFormatting sqref="G14">
    <cfRule type="expression" priority="3" dxfId="0" stopIfTrue="1">
      <formula>OR(WEEKDAY(B14)=7,WEEKDAY(B14)=1)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Tober</dc:creator>
  <cp:keywords/>
  <dc:description/>
  <cp:lastModifiedBy>Gabriele Wöllmer</cp:lastModifiedBy>
  <cp:lastPrinted>2014-12-29T14:07:48Z</cp:lastPrinted>
  <dcterms:created xsi:type="dcterms:W3CDTF">2007-03-28T08:37:50Z</dcterms:created>
  <dcterms:modified xsi:type="dcterms:W3CDTF">2015-10-21T12:59:12Z</dcterms:modified>
  <cp:category/>
  <cp:version/>
  <cp:contentType/>
  <cp:contentStatus/>
</cp:coreProperties>
</file>